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  <sheet name="SO 102" sheetId="4" r:id="rId4"/>
  </sheets>
  <definedNames/>
  <calcPr/>
  <webPublishing/>
</workbook>
</file>

<file path=xl/sharedStrings.xml><?xml version="1.0" encoding="utf-8"?>
<sst xmlns="http://schemas.openxmlformats.org/spreadsheetml/2006/main" count="1356" uniqueCount="465">
  <si>
    <t>ASPE10</t>
  </si>
  <si>
    <t>S</t>
  </si>
  <si>
    <t>Soupis prací objektu</t>
  </si>
  <si>
    <t xml:space="preserve">Stavba: </t>
  </si>
  <si>
    <t>II/397</t>
  </si>
  <si>
    <t>Hostěradice - křiž. I/53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</si>
  <si>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</si>
  <si>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</si>
  <si>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</si>
  <si>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</si>
  <si>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</si>
  <si>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</si>
  <si>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</si>
  <si>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</si>
  <si>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</si>
  <si>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</si>
  <si>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</si>
  <si>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</si>
  <si>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</si>
  <si>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</si>
  <si>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</si>
  <si>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</si>
  <si>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</si>
  <si>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</si>
  <si>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</si>
  <si>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</si>
  <si>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</si>
  <si>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</si>
  <si>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</si>
  <si>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</si>
  <si>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</si>
  <si>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</si>
  <si>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</si>
  <si>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</si>
  <si>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</si>
  <si>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</si>
  <si>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</si>
  <si>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</si>
  <si>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</si>
  <si>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</si>
  <si>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</si>
  <si>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</si>
  <si>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</si>
  <si>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</si>
  <si>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VV</t>
  </si>
  <si>
    <t>1=1,000 [A]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</si>
  <si>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</si>
  <si>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</si>
  <si>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</si>
  <si>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</si>
  <si>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</si>
  <si>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</si>
  <si>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</si>
  <si>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</si>
  <si>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</si>
  <si>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</si>
  <si>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</si>
  <si>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00002</t>
  </si>
  <si>
    <t>Vytyčení obvodu prostoru staveniště</t>
  </si>
  <si>
    <t>00003</t>
  </si>
  <si>
    <t>Zřízení a odstranění zařízení staveniště (včetně informační tabule na začátku a konci stavby)</t>
  </si>
  <si>
    <t>00004</t>
  </si>
  <si>
    <t>Zajištění povolení k uzavírkám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</si>
  <si>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</si>
  <si>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</si>
  <si>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</si>
  <si>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</t>
  </si>
  <si>
    <t>7</t>
  </si>
  <si>
    <t>00014</t>
  </si>
  <si>
    <t>Zajištění provedení a výstupů veškerých zkoušek a revizí</t>
  </si>
  <si>
    <t>8</t>
  </si>
  <si>
    <t>00015</t>
  </si>
  <si>
    <t>Bezpečnostní opatření</t>
  </si>
  <si>
    <t>00018</t>
  </si>
  <si>
    <t>Návrh technologického postupu prací</t>
  </si>
  <si>
    <t>SO 101</t>
  </si>
  <si>
    <t>POZEMNÍ KOMUNIKACE</t>
  </si>
  <si>
    <t>014102</t>
  </si>
  <si>
    <t>a</t>
  </si>
  <si>
    <t>POPLATKY ZA SKLÁDKU</t>
  </si>
  <si>
    <t>T</t>
  </si>
  <si>
    <t>zemina, kamení</t>
  </si>
  <si>
    <t>"113328" 
1 263,90*2,00=2 527,800 [A] 
"123738" 
2 861,00*2,00=5 722,000 [B] 
"12922.R" 
1 727,50*0,10*2,00=345,500 [C] 
"12931" 
3 570*0,25*2,00=1 785,000 [D] 
"132738" 
11*2,00=22,000 [E] 
celkem: A+B+C+D+E=10 402,300 [F]</t>
  </si>
  <si>
    <t>zahrnuje veškeré poplatky provozovateli skládky související s uložením odpadu na skládce.</t>
  </si>
  <si>
    <t>b</t>
  </si>
  <si>
    <t>bouraný stávající propustek</t>
  </si>
  <si>
    <t>z položky č. 966357 
předpokládaný rozměr * přepočet na tuny 
(8*1*1,2)*2,5=24,000 [A] 
viz C.3. KOORDINAČNÍ SITUACE (1. ČÁST - 3. ČÁST)</t>
  </si>
  <si>
    <t>c</t>
  </si>
  <si>
    <t>sutě s příměsí asfaltu</t>
  </si>
  <si>
    <t>"113138.b" 
184,80*2,40=443,520 [A] 
"113728.b" 
47,20*2,40=113,280 [B] 
celkem: A+B=556,800 [C]</t>
  </si>
  <si>
    <t>014132</t>
  </si>
  <si>
    <t>POPLATKY ZA SKLÁDKU TYP S-NO (NEBEZPEČNÝ ODPAD)</t>
  </si>
  <si>
    <t>nebezpečný odpad, asfaltové konstrukce obsahující DEHET s obsahem benzo(a)pyrenu rovno, či vyšší jak 50 mg.kg-1</t>
  </si>
  <si>
    <t>"113138.a" 
329,925*2,40=791,820 [A] 
"113728.a" 
50,445*2,40=121,068 [B] 
celkem: A+B=912,888 [C]</t>
  </si>
  <si>
    <t>Zemní práce</t>
  </si>
  <si>
    <t>113138</t>
  </si>
  <si>
    <t>ODSTRANĚNÍ KRYTU ZPEVNĚNÝCH PLOCH S ASFALT POJIVEM, ODVOZ DO 20KM</t>
  </si>
  <si>
    <t>M3</t>
  </si>
  <si>
    <t>nebezpečný odpad, asfaltové konstrukce obsahující DEHET s obsahem benzo(a)pyrenu rovno, či vyšší jak 50 mg.kg-1   
v místech sanace a celoplošné výměny  
konstrukce A sanace krajů + konstrukce C  
včetně proříznutí asfaltové vrstvy od ponechávaného povrchu</t>
  </si>
  <si>
    <t>ÚSEK 1 
km 0.260 - km 0,880  
620*1,50*0.10*2*0,50=93,000 [A] 
ÚSEK 1 
km 0,880 - km 1,135 
255*8,2*0,10=209,100 [B] 
ÚSEK 1 
km 1,135 - km 1,400 
265*1,50*0.07*2*0,50=27,825 [C] 
celkem: A+B+C=329,925 [D] 
viz C.3. KOORDINAČNÍ SITUACE (1. ČÁST - 3. ČÁST) 
viz D.1.1.4 VZOROVÉ PŘÍČNÉ ŘEZ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</si>
  <si>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</si>
  <si>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s odvozem asfaltového odpadu (dle analýzy PAU zatříděno do ZAS-T3 a ZAS-T4) na skládku  
včetně proříznutí asfaltové vrstvy od ponechávaného povrchu</t>
  </si>
  <si>
    <t>demolice v křižovatce km 2,523 
70*0.24=16,800 [A] 
ÚSEK 2 
km 2,500 - km 3,300 
800*1,50*0.10*2*0,70=168,000 [B] 
celkem: A+B=184,800 [C] 
viz C.3. KOORDINAČNÍ SITUACE (1. ČÁST - 3. ČÁST) 
viz D.1.1.4 VZOROVÉ PŘÍČNÉ ŘEZ</t>
  </si>
  <si>
    <t>11313B</t>
  </si>
  <si>
    <t>ODSTRANĚNÍ KRYTU ZPEVNĚNÝCH PLOCH S ASFALTOVÝM POJIVEM - DOPRAVA</t>
  </si>
  <si>
    <t>tkm</t>
  </si>
  <si>
    <t>dalších 83 km dopravy k pol. č. 113138.a  
asfaltové konstrukce obsahující DEHET s obsahem benzo(a)pyrenu rovno, či vyšší jak 50 mg.kg-1</t>
  </si>
  <si>
    <t>"113138.a" 
329,925*2,40*83=65 721,060 [A]</t>
  </si>
  <si>
    <t>Položka zahrnuje samostatnou dopravu suti a vybouraných hmot. Množství se určí jako součin hmotnosti [t] a požadované vzdálenosti [km].</t>
  </si>
  <si>
    <t>11332</t>
  </si>
  <si>
    <t>ODSTRANĚNÍ PODKLADŮ ZPEVNĚNÝCH PLOCH Z KAMENIVA NESTMELENÉHO</t>
  </si>
  <si>
    <t>včetně dopravy a uložení materiálu na mezideponii stavby, bude využito zpětně do vrstvy sanace okrajů vozovky pol. č. 21452</t>
  </si>
  <si>
    <t>ÚSEK 2 
km 2,500 - km 3,300 
odstranění konstrukce vozovky v místech sanace v 70% délky 
800*1,50*0.11*2*0,70=184,800 [A] 
viz C.3. KOORDINAČNÍ SITUACE (1. ČÁST - 3. ČÁST) 
viz D.1.1.4 VZOROVÉ PŘÍČNÉ ŘEZY</t>
  </si>
  <si>
    <t>Položka zahrnuje veškerou manipulaci s vybouranou sutí a s vybouranými hmotami vč. uložení na meziskládku.</t>
  </si>
  <si>
    <t>včetně dopravy a uložení materiálu na mezideponii stavby, bude využito zpětné na dosypávky krajnice pol. č. 17310</t>
  </si>
  <si>
    <t>110,25=110,250 [A] 
viz C.3. KOORDINAČNÍ SITUACE (1. ČÁST - 3. ČÁST) 
viz D.1.1.4 VZOROVÉ PŘÍČNÉ ŘEZY</t>
  </si>
  <si>
    <t>113328</t>
  </si>
  <si>
    <t>ODSTRAN PODKL ZPEVNĚNÝCH PLOCH Z KAMENIVA NESTMEL, ODVOZ DO 20KM</t>
  </si>
  <si>
    <t>objem - délka * průměrná šířka * mocnost 
ÚSEK 1 - kce C (celoplošný odkop konstrukčních vrstev) 
km 0,880 - km 1,135 
255*7,2*0,36=660,960 [A] 
objem - délka * průměrná šířka * mocnost * 2 kraje vozovky * % 
sanace - (úsek 1 - 50%, úsek 2 - 70%) 
ÚSEK 1 
km 0.260 - km 0,880 
620*1,7*0,35*2*0,50=527,000 [B] 
ÚSEK 1 
km 1,135 - km 1,400 
265*1,7*0,38*2*0,50=171,190 [C] 
plocha oblast propustku DN 500 = 30 m2 
30*0.50=15,000 [D] 
odečtení materiálu pro zpětné využití vrámci pol. č. 17310 
-110,25=- 110,250 [E] 
celkem: A+B+C+D+E=1 263,900 [F] 
viz C.3. KOORDINAČNÍ SITUACE (1. ČÁST - 3. ČÁST) 
viz D.1.1.4 VZOROVÉ PŘÍČNÉ ŘEZY</t>
  </si>
  <si>
    <t>11</t>
  </si>
  <si>
    <t>11372</t>
  </si>
  <si>
    <t>FRÉZOVÁNÍ ZPEVNĚNÝCH PLOCH ASFALTOVÝCH</t>
  </si>
  <si>
    <t>včetně odvozu a likvidace vyfrézovaného materiálu v režii zhotovitele</t>
  </si>
  <si>
    <t>plochy vyčkávacích pruhů u areálu ZEA a.s.: 
- severní 442*0,04=17,680 [A] 
- jižní 271*0,04=10,840 [B] 
křižovatka km 2,523 
frézování v průměrné tloušťce 20 mm (0-40 mm) pro napojení nové a stávající komunikace 
60*0,02=1,200 [C] 
celkem: A+B+C=29,720 [D] 
viz C.3. KOORDINAČNÍ SITUACE (1. ČÁST - 3. ČÁST) 
viz D.1.1.4 VZOROVÉ PŘÍČNÉ ŘEZY</t>
  </si>
  <si>
    <t>Položka zahrnuje veškerou manipulaci s vybouranou sutí a s vybouranými hmotami vč. uložení</t>
  </si>
  <si>
    <t>12</t>
  </si>
  <si>
    <t>113728</t>
  </si>
  <si>
    <t>FRÉZOVÁNÍ ZPEVNĚNÝCH PLOCH ASFALTOVÝCH, ODVOZ DO 20KM</t>
  </si>
  <si>
    <t>celoplošné frézování horní vrstvy asfaltového souvrství v tloušťce 10 mm  
nebezpečný odpad, asfaltové konstrukce obsahující DEHET s obsahem benzo(a)pyrenu rovno, či vyšší jak 50 mg.kg-1</t>
  </si>
  <si>
    <t>ÚSEK 1 - kce A 
km 0.260 - km 0,880 
620*5.7*0,01=35,340 [A] 
ÚSEK 1 - kce A 
km 1,135 - km 1,400 
265*5,7*0,01=15,105 [B] 
celkem: A+B=50,445 [C] 
viz C.3. KOORDINAČNÍ SITUACE (1. ČÁST - 3. ČÁST) 
viz D.1.1.4 VZOROVÉ PŘÍČNÉ ŘEZY</t>
  </si>
  <si>
    <t>13</t>
  </si>
  <si>
    <t>celoplošné frézování horní vrstvy asfaltového souvrství v tloušťce 10 mm s odvozem asfaltového odpadu (dle analýzy PAU zatříděno do ZAS-T3 a ZAS-T4) na skládku</t>
  </si>
  <si>
    <t>ÚSEK 2 - kce A 
km 2,500 - km 3,300 
800*5,9*0,01=47,200 [A] 
viz C.3. KOORDINAČNÍ SITUACE (1. ČÁST - 3. ČÁST) 
viz D.1.1.4 VZOROVÉ PŘÍČNÉ ŘEZY</t>
  </si>
  <si>
    <t>14</t>
  </si>
  <si>
    <t>11372B</t>
  </si>
  <si>
    <t>FRÉZOVÁNÍ ZPEVNĚNÝCH PLOCH ASFALTOVÝCH - DOPRAVA</t>
  </si>
  <si>
    <t>dalších 83 km dopravy k pol. č. 113728.a  
vyfrézované asfaltové konstrukce obsahující DEHET s obsahem benzo(a)pyrenu rovno, či vyšší jak 50 mg.kg-1</t>
  </si>
  <si>
    <t>"113728.a" 
50,445*2,40*83=10 048,644 [A]</t>
  </si>
  <si>
    <t>15</t>
  </si>
  <si>
    <t>123738</t>
  </si>
  <si>
    <t>ODKOP PRO SPOD STAVBU SILNIC A ŽELEZNIC TŘ. I, ODVOZ DO 20KM</t>
  </si>
  <si>
    <t>!výměna aktivní zóny se souhlasem investora!</t>
  </si>
  <si>
    <t>objem - délka * průměrná šířka * mocnost 
ÚSEK 1 - kce C (celoplošná sanace aktivní zóny) 
km 0,880 - km 1,135 
255*7,50*0,50=956,250 [A] 
objem - délka * průměrná šířka * mocnost * 2 kraje vozovky * % 
sanace - (úsek 1 - 50%, úsek 2 - 70%) 
ÚSEK 1 
km 0.260 - km 0,880 
620*1,9*0,50*2*0,50=589,000 [B] 
ÚSEK 1 
km 1,135 - km 1,400 
265*1,9*0,50*2*0,50=251,750 [C] 
ÚSEK 2 
km 2,500 - km 3,300 
800*1,9*0,50*2*0,70=1 064,000 [D] 
celkem: A+B+C+D=2 861,000 [E] 
viz C.3. KOORDINAČNÍ SITUACE (1. ČÁST - 3. ČÁST) 
viz D.1.1.4 VZOROVÉ PŘÍČNÉ ŘEZY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</si>
  <si>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</si>
  <si>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</si>
  <si>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12922</t>
  </si>
  <si>
    <t>ODSTRANĚNÍ KRAJNIC</t>
  </si>
  <si>
    <t>M2</t>
  </si>
  <si>
    <t>odstranění/seříznutí stávajících krajnic do 10 cm včetně odvozu a uložení na skládku</t>
  </si>
  <si>
    <t>seříznutí stávající krajnice šíře 0,5m 
ÚSEK 1. 
((délka * 2 okraje) - délka sjezdu a křižovatek + areál ZEA a.s. - sjezdy do areállu) * šířka 
((620+265)*2-60+255-55)*0,5=955,000 [A] 
ÚSEK 2. 
km 2,500 - km 3,300 
(800*2-55)*0,5=772,500 [B] 
celkem: A+B=1 727,500 [C] 
viz C.3. KOORDINAČNÍ SITUACE (1. ČÁST - 3. ČÁST) 
viz D.1.1.4 VZOROVÉ PŘÍČNÉ ŘEZY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</si>
  <si>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</si>
  <si>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</t>
  </si>
  <si>
    <t>12931</t>
  </si>
  <si>
    <t>ČIŠTĚNÍ PŘÍKOPŮ OD NÁNOSU DO 0,25M3/M</t>
  </si>
  <si>
    <t>M</t>
  </si>
  <si>
    <t>včetně odvozu a uložení na skládku</t>
  </si>
  <si>
    <t>ÚSEK 1 
km 0,260 - km 0,880 (levý, pravý) 
620*2=1 240,000 [A] 
km 0,880 - km 1,135 
255-55 (odečteny sjezdy do areálu)=200,000 [B] 
km 1,135 - km 1,400 (levý, pravý) 
265*2=530,000 [C] 
ÚSEK 2 
km 2,500 - km 3,300 (levý, pravý) 
800*2=1 600,000 [D] 
celkem: A+B+C+D=3 570,000 [E] 
viz C.3. KOORDINAČNÍ SITUACE (1. ČÁST - 3. ČÁST) 
viz D.1.1.4 VZOROVÉ PŘÍČNÉ ŘEZY</t>
  </si>
  <si>
    <t>18</t>
  </si>
  <si>
    <t>132738</t>
  </si>
  <si>
    <t>HLOUBENÍ RÝH ŠÍŘ DO 2M PAŽ I NEPAŽ TŘ. I, ODVOZ DO 20KM</t>
  </si>
  <si>
    <t>výkopy pro odstranění stávajícího propustku a výkopy nutné pro provedení nového propustku</t>
  </si>
  <si>
    <t>11=11,000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</si>
  <si>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</si>
  <si>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</si>
  <si>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17120</t>
  </si>
  <si>
    <t>ULOŽENÍ SYPANINY DO NÁSYPŮ A NA SKLÁDKY BEZ ZHUTNĚNÍ</t>
  </si>
  <si>
    <t>na skládku</t>
  </si>
  <si>
    <t>"123738" 
2861,00=2 861,000 [A] 
"132738" 
11=11,000 [B] 
celkem: A+B=2 872,000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</si>
  <si>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</si>
  <si>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</si>
  <si>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17130</t>
  </si>
  <si>
    <t>ULOŽENÍ SYPANINY DO NÁSYPŮ V AKTIVNÍ ZÓNĚ SE ZHUTNĚNÍM</t>
  </si>
  <si>
    <t>uložení původního materiálu do násypu pod konstrukcí - aktivní zóna  
materiál z položky 11332.a  
včetně naložení a dopravy z mezideponie</t>
  </si>
  <si>
    <t>184,80=184,800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</si>
  <si>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</si>
  <si>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</si>
  <si>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17310</t>
  </si>
  <si>
    <t>ZEMNÍ KRAJNICE A DOSYPÁVKY SE ZHUTNĚNÍM</t>
  </si>
  <si>
    <t>hutněné dosypávky pod krajnicí  
bude využit vhodný materiál z konstrukce vozovky pol. č.11332.b</t>
  </si>
  <si>
    <t>(2 kraje vozovky) 
ÚSEK 1 - 50% 
km 0,260 - km 0,880 a km 1,135 - km 1,400 
(620+265)*0,5*0,1*2*0,50=44,250 [A] 
konstrukce C (1 kraj vozovky) 
km 0,880 - km 1,135 
(255-55)*0.5*0,1=10,000 [B] 
(2 kraje vozovky) 
ÚSEK 2 - 70% 
km 2,500 - km 3,300 
800*0,5*0,1*2*0,70=56,000 [C] 
celkem: A+B+C=110,250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</si>
  <si>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</si>
  <si>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</si>
  <si>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</si>
  <si>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</si>
  <si>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zásyp ze šterkodrti fr. 0/63mm, hutněno po vrstvách max. 300mm (ID=0,85; min.100%PS)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</si>
  <si>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</si>
  <si>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</si>
  <si>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</si>
  <si>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</si>
  <si>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pláně</t>
  </si>
  <si>
    <t>plocha - délka * průměrná šířka 
ÚSEK 1 
km 0,880 - km 1,135 
255*7,2=1 836,000 [A] 
sanace - 2 kraje vozovky 
úsek 1 - 50% 
km 0,260 - km 0,880 a km 1,135 - km 1,400 
(620+265)*1,7*2*0,50=1 504,500 [B] 
sanace - 2 kraje vozovky 
úsek 2 - 70% 
km 2,500 - km 3,300 
800*1,7*2*0,70=1 904,000 [C] 
celkem: A+B+C=5 244,500 [D] 
viz C.3. KOORDINAČNÍ SITUACE (1. ČÁST - 3. ČÁST) 
viz D.1.1.4 VZOROVÉ PŘÍČNÉ ŘEZY</t>
  </si>
  <si>
    <t>položka zahrnuje úpravu pláně včetně vyrovnání výškových rozdílů. Míru zhutnění určuje projekt.</t>
  </si>
  <si>
    <t>24</t>
  </si>
  <si>
    <t>parapláně</t>
  </si>
  <si>
    <t>plocha - délka * průměrná šířka 
ÚSEK 1 - kce C 
km 0,880 - km 1,135 
255*7,5=1 912,500 [A] 
sanace - 2 kraje vozovky 
ÚSEK 1 - 50% 
km 0,260 - km 0,880 a km 1,135 - km 1,400 
(620+265)*1,9*2*0,50=1 681,500 [B] 
sanace - 2 kraje vozovky 
ÚSEK 2 - 70% 
km 2,500 - km 3,300 
800*1,9*2*0,70=2 128,000 [C] 
celkem: A+B+C=5 722,000 [D] 
viz C.3. KOORDINAČNÍ SITUACE (1. ČÁST - 3. ČÁST) 
viz D.1.1.4 VZOROVÉ PŘÍČNÉ ŘEZY</t>
  </si>
  <si>
    <t>Základy</t>
  </si>
  <si>
    <t>25</t>
  </si>
  <si>
    <t>21452</t>
  </si>
  <si>
    <t>SANAČNÍ VRSTVY Z KAMENIVA DRCENÉHO</t>
  </si>
  <si>
    <t>uložení nakupovaného materiálu do násypu pod konstrukcí - Aktivní zona (ŠDb 0/63)  
konstrukce C - aktivní zóna  
sanace</t>
  </si>
  <si>
    <t>objem - délka * průměrná šířka * mocnost 
ÚSEK 1 - kce C (celoplošná sanace aktivní zóny) 
km 0,880 - km 1,135 
255*7,50*0,50=956,250 [A] 
objem - délka * průměrná šířka * mocnost * 2 kraje vozovky * % 
sanace -  (úsek 1 - 50%, úsek 2 - 70%) 
ÚSEK 1 
km 0.260 - km 0,880 
620*1,9*0,50*2*0,50=589,000 [B] 
ÚSEK 1 
km 1,135 - km 1,400 
265*1,9*0,50*2*0,50=251,750 [C] 
ÚSEK 2 
km 2,500 - km 3,300 
800*1,9*0,50*2*0,70=1 064,000 [D] 
zpětné využití z položky č. 17130 
-184,80=- 184,800 [E] 
celkem: A+B+C+D+E=2 676,200 [F] 
viz C.3. KOORDINAČNÍ SITUACE (1. ČÁST - 3. ČÁST) 
viz D.1.1.4 VZOROVÉ PŘÍČNÉ ŘEZY</t>
  </si>
  <si>
    <t>položka zahrnuje dodávku předepsaného kameniva, mimostaveništní a vnitrostaveništní dopravu a jeho uložení  
není-li v zadávací dokumentaci uvedeno jinak, jedná se o nakupovaný materiál</t>
  </si>
  <si>
    <t>26</t>
  </si>
  <si>
    <t>272314</t>
  </si>
  <si>
    <t>ZÁKLADY Z PROSTÉHO BETONU DO C25/30</t>
  </si>
  <si>
    <t>C25/C30nXF3</t>
  </si>
  <si>
    <t>základ propustku 
počet*šířka*délka*výška 
2*1.7*1.2*0,5=2,040 [A] 
beton pod základ 
počet*šířka*délka*výška 
2*2*1.8*0,1=0,720 [B] 
stabilizační prahy 
na vtoku 
délka*výška*šířka*počet 
(1*0.8*0.5)*2=0,800 [C] 
na výtoku 
šířka*výška*délka 
(1*0.8*0.5)*2=0,800 [D] 
betonové lůžko s podkladními prahy 
délka*šířka*tloušťka 
11*0,4*0,12=0,528 [E] 
celkem: A+B+C+D+E=4,888 [F] 
viz příloha D.1.1.10 PROPUSTEK DN 500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</si>
  <si>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</si>
  <si>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</t>
  </si>
  <si>
    <t>289971</t>
  </si>
  <si>
    <t>OPLÁŠTĚNÍ (ZPEVNĚNÍ) Z GEOTEXTILIE</t>
  </si>
  <si>
    <t>konstrukce C - pod aktivní zónu  
sanace okrajů  
dle TP 97, plošná hmotnost &gt; 300  g/m2, pevnost v tahu (Tf) &gt; 10 kN/m (DLE ČSN EN ISO 10319)  
odolnost proti statickému protlačení (CBR)&gt; 4 kN (DLE ČSN EN ISO 12236)  
odolnost vůči proražení &lt; 3 mm  
tlouš'ťka při zatížení 2kPa &gt; 4 mm</t>
  </si>
  <si>
    <t>ÚSEK 1 - kce C 
km 0,880 - km 1,135 
255*7,5=1 912,500 [A] 
sanace - 2 kraje vozovky 
ÚSEK 1 - 50% 
km 0.260 - km 0,880 a km 1,135 - km 1,400 
(620+265)*1,9*2*0,50=1 681,500 [B] 
sanace - 2 kraje vozovky 
ÚSEK 2 - 70% 
km 2,500 - km 3,300 
800*1,9*2*0,70=2 128,000 [C] 
celkem: A+B+C=5 722,000 [D] 
viz D.1.1.4 VZOROVÉ PŘÍČNÉ ŘEZY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</si>
  <si>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</si>
  <si>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</si>
  <si>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28</t>
  </si>
  <si>
    <t>451314</t>
  </si>
  <si>
    <t>PODKLADNÍ A VÝPLŇOVÉ VRSTVY Z PROSTÉHO BETONU C25/30</t>
  </si>
  <si>
    <t>podkladní beton propustku tl. 250mm 
11*1,7*0,25=4,675 [A] 
lože pod dlažbu z lomového kamene tl. 100 mm 
(plocha vtok + plocha výtok) 
(15+15)*0,10=3,000 [B] 
celkem: A+B=7,675 [C] 
viz příloha D.1.1.10 PROPUSTEK DN 500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</si>
  <si>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</si>
  <si>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29</t>
  </si>
  <si>
    <t>451366</t>
  </si>
  <si>
    <t>VÝZTUŽ PODKL VRSTEV Z KARI-SÍTÍ</t>
  </si>
  <si>
    <t>KARI síť průměru 5mm, rozměr oka 100x100mm, včetně dopravy materiálu  
výztuž k podkladnímu betonu propustku, k pol. č. 451314</t>
  </si>
  <si>
    <t>0,08=0,080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</si>
  <si>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</si>
  <si>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30</t>
  </si>
  <si>
    <t>45157</t>
  </si>
  <si>
    <t>PODKLADNÍ A VÝPLŇOVÉ VRSTVY Z KAMENIVA TĚŽENÉHO</t>
  </si>
  <si>
    <t>pod propustek DN 500  
lože ze štěrkopísku fr. 0/22 tl. 250 mm</t>
  </si>
  <si>
    <t>propustek km 0,324: 
délka*šířka*tloušťka 
6,3*2,2*0,25=3,465 [A] 
viz příloha D.1.1.10 PROPUSTEK DN 500</t>
  </si>
  <si>
    <t>31</t>
  </si>
  <si>
    <t>46251</t>
  </si>
  <si>
    <t>ZÁHOZ Z LOMOVÉHO KAMENE</t>
  </si>
  <si>
    <t>težký kamenný zához fr. 63/125 mezi stabilizační prahy u propustku v km 0,324</t>
  </si>
  <si>
    <t>2*(2,50*1,00*0,50)=2,500 [A]</t>
  </si>
  <si>
    <t>položka zahrnuje:  
- dodávku a zához lomového kamene předepsané frakce včetně mimostaveništní a vnitrostaveništní dopravy  
není-li v zadávací dokumentaci uvedeno jinak, jedná se o nakupovaný materiál</t>
  </si>
  <si>
    <t>32</t>
  </si>
  <si>
    <t>465512</t>
  </si>
  <si>
    <t>DLAŽBY Z LOMOVÉHO KAMENE NA MC</t>
  </si>
  <si>
    <t>opevnění vtoku/výtoku kamenem tl. 200 mm u propustku DN 500 včetně vyspárování MC</t>
  </si>
  <si>
    <t>(plocha vtok + plocha výtok) * mocnost 
(15+15)*0,20=6,000 [A] 
viz příloha D.1.1.10 PROPUSTEK DN 500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</si>
  <si>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</si>
  <si>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</si>
  <si>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33</t>
  </si>
  <si>
    <t>56335</t>
  </si>
  <si>
    <t>VOZOVKOVÉ VRSTVY ZE ŠTĚRKODRTI TL. DO 250MM</t>
  </si>
  <si>
    <t>ŠDa 0-32  
konstrukce C a sanace okrajů vozovky (konstrukce C)</t>
  </si>
  <si>
    <t>plocha - délka * průměrná šířka 
ÚSEK 1 - kce C 
km 0,880 - km 1,135 
255*7,2=1 836,000 [A] 
délka * průměrná šířka * 2 kraje vozovky * % 
sanace okrajů vozovky - (úsek 1 - 50%, úsek 2 - 70%) 
ÚSEK 1 
km 0.260 - km 0,880 
620*1,7*2*0,50=1 054,000 [B] 
ÚSEK 1 
km 1,135 - km 1,400 
265*1,7*2*0,50=450,500 [C] 
plocha oblast propustku DN 500 = 30 m2 
30*0.50=15,000 [D] 
ÚSEK 2 
km 2,500 - km 3,300 
800*1,7*2*0,70=1 904,000 [E] 
celkem: A+B+C+D+E=5 259,500 [F] 
viz C.3. KOORDINAČNÍ SITUACE (1. ČÁST - 3. ČÁST) 
viz D.1.1.4 VZOROVÉ PŘÍČNÉ ŘEZY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</si>
  <si>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</si>
  <si>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34</t>
  </si>
  <si>
    <t>564632</t>
  </si>
  <si>
    <t>VOZOVKOVÉ VRSTVY Z PENETRAČNÍHO MAKADAMU HRUBÉHO TL. 100MM</t>
  </si>
  <si>
    <t>konstrukce C a sanace okrajů vozovky (konstrukce C)</t>
  </si>
  <si>
    <t>plocha - délka * průměrná šířka 
ÚSEK 1 - kce C 
km 0,880 - km 1,135 
255*6,4=1 632,000 [A] 
délka * průměrná šířka * 2 kraje vozovky * % 
sanace okrajů vozovky - (úsek 1 - 50%, úsek 2 - 70%) 
ÚSEK 1 
km 0.260 - km 0,880 
620*1,7*2*0,50=1 054,000 [B] 
ÚSEK 1 
km 1,135 - km 1,400 
265*1,7*2*0,50=450,500 [C] 
plocha oblast propustku DN 500 = 30 m2 
30*0.50=15,000 [D] 
ÚSEK 2 
km 2,500 - km 3,300 
800*1,7*2*0,70=1 904,000 [E] 
celkem: A+B+C+D+E=5 055,500 [F] 
viz C.3. KOORDINAČNÍ SITUACE (1. ČÁST - 3. ČÁST) 
viz D.1.1.4 VZOROVÉ PŘÍČNÉ ŘEZY</t>
  </si>
  <si>
    <t>- dodání kameniva předepsané kvality a zrnitosti  
- dodání asfaltového pojiva (asfalt silniční ropný, emulze asfaltová kationaktivní)  
- rozprostření kamenné kostry v předepsané tloušťce, prolití kostry asfaltem distributorem, rozprostření a zavibrování výplňového kameniva  
- zřízení vrstvy bez rozlišení šířky, pokládání vrstvy po etapách  
- úpravu napojení, ukončení  
- nezahrnuje postřiky, nátěry</t>
  </si>
  <si>
    <t>35</t>
  </si>
  <si>
    <t>56962</t>
  </si>
  <si>
    <t>ZPEVNĚNÍ KRAJNIC Z RECYKLOVANÉHO MATERIÁLU TL DO 100MM</t>
  </si>
  <si>
    <t>ÚSEK 1 
2 kraje vozovky 
km 0.260 - km 0,880 a km 1,135 - km 1,400 
(620+265)*0,5*2=885,000 [A] 
ÚSEK 1 - kce C 
1 kraj vozovky 
km 0,880 - km 1,135 
(255-55)*0.5=100,000 [B] 
ÚSEK 2  
2 kraje vozovky 
km 2,500 - km 3,300 
800*0,5*2=800,000 [C] 
celkem: A+B+C=1 785,000 [D] 
viz C.3. KOORDINAČNÍ SITUACE (1. ČÁST - 3. ČÁST) 
viz D.1.1.4 VZOROVÉ PŘÍČNÉ ŘEZY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</si>
  <si>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</si>
  <si>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36</t>
  </si>
  <si>
    <t>572113</t>
  </si>
  <si>
    <t>INFILTRAČNÍ POSTŘIK Z EMULZE DO 0,5KG/M2</t>
  </si>
  <si>
    <t>pod penetrační makadam 
0,5 kg/m2</t>
  </si>
  <si>
    <t>k pol. č. 564632: 
5 055,50=5 055,500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</si>
  <si>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</si>
  <si>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37</t>
  </si>
  <si>
    <t>572213</t>
  </si>
  <si>
    <t>SPOJOVACÍ POSTŘIK Z EMULZE DO 0,5KG/M2</t>
  </si>
  <si>
    <t>0,2 kg/m2</t>
  </si>
  <si>
    <t>k pol. č. 574C66: 
11 946,00=11 946,000 [A] 
k pol. č. 574A33: 
12 808,50=12 808,500 [B] 
celkem: A+B=24 754,500 [C]</t>
  </si>
  <si>
    <t>38</t>
  </si>
  <si>
    <t>574A33</t>
  </si>
  <si>
    <t>ASFALTOVÝ BETON PRO OBRUSNÉ VRSTVY ACO 11 TL. 40MM</t>
  </si>
  <si>
    <t>plocha - délka * průměrná šířka 
ÚSEK 1 - kce A 
km 0.260 - km 0,880 
620*5.7=3 534,000 [A] 
ÚSEK 1 - kce C 
km 0,880 - km 1,135 
255*8,2=2 091,000 [B] 
vyčkávací pruhy u areálu ZEA a.s. 
- severní 442=442,000 [C] 
- jižní 271=271,000 [D] 
ÚSEK 1 - kce A 
km 1,135 - km 1,400 
265*5,7=1 510,500 [E] 
křižovatka km 2,523 
240=240,000 [F] 
ÚSEK 2 - kce A 
km 2,500 - km 3,300 
800*5,9=4 720,000 [G] 
celkem: A+B+C+D+E+F+G=12 808,500 [H] 
viz C.3. KOORDINAČNÍ SITUACE (1. ČÁST - 3. ČÁST) 
viz D.1.1.4 VZOROVÉ PŘÍČNÉ ŘEZY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</si>
  <si>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</si>
  <si>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</si>
  <si>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574C66</t>
  </si>
  <si>
    <t>ASFALTOVÝ BETON PRO LOŽNÍ VRSTVY ACL 16+, 16S TL. 70MM</t>
  </si>
  <si>
    <t>ACL 16+</t>
  </si>
  <si>
    <t>plocha - délka * průměrná šířka 
ÚSEK 1 - kce A 
km 0.260 - km 0,880 
620*6.0=3 720,000 [A] 
ÚSEK 1 - kce C 
km 0,880 - km 1,135 
255*7,2=1 836,000 [B] 
ÚSEK 1 - kce A 
km 1,135 - km 1,400 
265*6,0=1 590,000 [C] 
ÚSEK 2 - kce A 
km 2,500 - km 3,300 
800*6,0=4 800,000 [D] 
celkem: A+B+C+D=11 946,000 [E] 
viz C.3. KOORDINAČNÍ SITUACE (1. ČÁST - 3. ČÁST) 
viz D.1.1.4 VZOROVÉ PŘÍČNÉ ŘEZY</t>
  </si>
  <si>
    <t>40</t>
  </si>
  <si>
    <t>57791A</t>
  </si>
  <si>
    <t>VÝSPRAVA VÝTLUKŮ SMĚSÍ ACO (HMOTNOST)</t>
  </si>
  <si>
    <t>lokální vysprávky objízdné trasy - přesná místa budou určena po domluvě, "čerpáno se souhlasem investora"  
vyspravení výtluků vozovky asfaltovým betonem ACO 11 tl. vrstvy do 50 mm, spojovací nátěr z asf. emulze v množství 0,50 kg/m2, včetně odvozu a likvidace vybouraného materiálu v režii zhotovitele</t>
  </si>
  <si>
    <t>320=320,000 [A]</t>
  </si>
  <si>
    <t>- odfrézování nebo jiné odstranění poškozených vozovkových vrstev  
- zaříznutí hran  
- vyčištění  
- nátěr  
- dodání a výplň předepsanou zhutněnou balenou asfaltovou směsí  
- asfaltová zálivka</t>
  </si>
  <si>
    <t>41</t>
  </si>
  <si>
    <t>577A2</t>
  </si>
  <si>
    <t>VÝSPRAVA TRHLIN ASFALTOVOU ZÁLIVKOU MODIFIK</t>
  </si>
  <si>
    <t>Konkrétní délky budou určeny na stavbě.  
- Vytvoření komůrky proříznutím drážky š. 10-20 mm dle šířky původní trhliny a hloubky 35 mm   
- Pročištění drážky  
- Opatření stěn adhezním penetračním nátěrem  
- Zalití trhliny (drážky) pružnou asfaltovou zálivkou modifik.  
zaměřeno na stavbě</t>
  </si>
  <si>
    <t>150=150,000 [A]</t>
  </si>
  <si>
    <t>- vyfrézování drážky šířky do 20mm hloubky do 40mm  
- vyčištění  
- nátěr  
- výplň předepsanou zálivkovou hmotou</t>
  </si>
  <si>
    <t>42</t>
  </si>
  <si>
    <t>58920</t>
  </si>
  <si>
    <t>VÝPLŇ SPAR MODIFIKOVANÝM ASFALTEM</t>
  </si>
  <si>
    <t>v místech zaříznutí vozovky mezi novou a stávající komunikací, k pol.č. 919112</t>
  </si>
  <si>
    <t>ÚSEK 1 
2*6.5=13,000 [A] 
ÚSEK 2 
2*6.5=13,000 [B] 
křižovatka 
6,50=6,500 [C] 
celkem: A+B+C=32,500 [D]</t>
  </si>
  <si>
    <t>položka zahrnuje:  
- dodávku předepsaného materiálu  
- vyčištění a výplň spar tímto materiálem</t>
  </si>
  <si>
    <t>Přidružená stavební výroba</t>
  </si>
  <si>
    <t>43</t>
  </si>
  <si>
    <t>711111</t>
  </si>
  <si>
    <t>IZOLACE BĚŽNÝCH KONSTRUKCÍ PROTI ZEMNÍ VLHKOSTI ASFALTOVÝMI NÁTĚRY</t>
  </si>
  <si>
    <t>nátěr betonových povrchů 1xNp+2xNa včetně dopravy materiálu  
k pol. č. 9183C2</t>
  </si>
  <si>
    <t>2,10*10,00=21,000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</si>
  <si>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</si>
  <si>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</si>
  <si>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44</t>
  </si>
  <si>
    <t>899574</t>
  </si>
  <si>
    <t>OBETONOVÁNÍ POTRUBÍ ZE ŽELEZOBETONU DO C25/30 VČETNĚ VÝZTUŽE</t>
  </si>
  <si>
    <t>obetonování trub - železobeton C25/30 - XF3 tl. 150 mm včetně dodání a vyztužení betonářskou výztuží B500B - KARI síť průměru 5mm, rozměr oka 100x100mm  
k pol. č. 9183C2</t>
  </si>
  <si>
    <t>(10*1,1*1,1)-(3,14*0,335*0,335*10)=8,576 [A]</t>
  </si>
  <si>
    <t>Ostatní konstrukce a práce</t>
  </si>
  <si>
    <t>45</t>
  </si>
  <si>
    <t>91228</t>
  </si>
  <si>
    <t>SMĚROVÉ SLOUPKY Z PLAST HMOT VČETNĚ ODRAZNÉHO PÁSKU</t>
  </si>
  <si>
    <t>KUS</t>
  </si>
  <si>
    <t>doplnění směrových sloupků - osazení dle TP 58</t>
  </si>
  <si>
    <t>140=140,000 [A]</t>
  </si>
  <si>
    <t>položka zahrnuje:  
- dodání a osazení sloupku včetně nutných zemních prací  
- vnitrostaveništní a mimostaveništní doprava  
- odrazky plastové nebo z retroreflexní fólie</t>
  </si>
  <si>
    <t>46</t>
  </si>
  <si>
    <t>914122</t>
  </si>
  <si>
    <t>DOPRAVNÍ ZNAČKY ZÁKLADNÍ VELIKOSTI OCELOVÉ FÓLIE TŘ 1 - MONTÁŽ S PŘEMÍSTĚNÍM</t>
  </si>
  <si>
    <t>přechodné dopravní značení, včetně kontroly v průběhu stavby a případného přesunutí</t>
  </si>
  <si>
    <t>B1: 3=3,000 [A] 
E3a: 3=3,000 [B] 
IP10a: 3=3,000 [C] 
IS11b: 7=7,000 [D] 
IS11c: 9=9,000 [E] 
celkem: A+B+C+D+E=25,000 [F] 
viz F.2.2 Situace DIO + DETAILY</t>
  </si>
  <si>
    <t>položka zahrnuje:  
- dopravu demontované značky z dočasné skládky  
- osazení a montáž značky na místě určeném projektem  
- nutnou opravu poškozených částí  
nezahrnuje dodávku značky</t>
  </si>
  <si>
    <t>47</t>
  </si>
  <si>
    <t>914123</t>
  </si>
  <si>
    <t>DOPRAVNÍ ZNAČKY ZÁKLADNÍ VELIKOSTI OCELOVÉ FÓLIE TŘ 1 - DEMONTÁŽ</t>
  </si>
  <si>
    <t>k pol. č. 914122</t>
  </si>
  <si>
    <t>25=25,000 [A]</t>
  </si>
  <si>
    <t>Položka zahrnuje odstranění, demontáž a odklizení materiálu s odvozem na předepsané místo</t>
  </si>
  <si>
    <t>48</t>
  </si>
  <si>
    <t>914129</t>
  </si>
  <si>
    <t>DOPRAV ZNAČKY ZÁKLAD VEL OCEL FÓLIE TŘ 1 - NÁJEMNÉ</t>
  </si>
  <si>
    <t>KSDEN</t>
  </si>
  <si>
    <t>k pol. č. 914122, nájemné 60 dní</t>
  </si>
  <si>
    <t>25*60=1 500,000 [A]</t>
  </si>
  <si>
    <t>položka zahrnuje sazbu za pronájem dopravních značek a zařízení, počet jednotek je určen jako součin počtu značek a počtu dní použití</t>
  </si>
  <si>
    <t>49</t>
  </si>
  <si>
    <t>914412</t>
  </si>
  <si>
    <t>DOPRAVNÍ ZNAČKY 100X150CM OCELOVÉ - MONTÁŽ S PŘEMÍSTĚNÍM</t>
  </si>
  <si>
    <t>IS11a: 7=7,000 [A] 
viz F.2.2 Situace DIO + DETAILY</t>
  </si>
  <si>
    <t>50</t>
  </si>
  <si>
    <t>914413</t>
  </si>
  <si>
    <t>DOPRAVNÍ ZNAČKY 100X150CM OCELOVÉ - DEMONTÁŽ</t>
  </si>
  <si>
    <t>k pol. č. 914412</t>
  </si>
  <si>
    <t>7=7,000 [A]</t>
  </si>
  <si>
    <t>51</t>
  </si>
  <si>
    <t>914419</t>
  </si>
  <si>
    <t>DOPRAV ZNAČKY 100X150CM OCEL - NÁJEMNÉ</t>
  </si>
  <si>
    <t>k pol. č. 914412, nájemné 60 dní</t>
  </si>
  <si>
    <t>7*60=420,000 [A]</t>
  </si>
  <si>
    <t>52</t>
  </si>
  <si>
    <t>914922</t>
  </si>
  <si>
    <t>SLOUPKY A STOJKY DZ Z OCEL TRUBEK DO PATKY MONTÁŽ S PŘESUNEM</t>
  </si>
  <si>
    <t>k přechodnému dopravnímu značení, včetně kontroly v průběhu stavby a případného přesunutí</t>
  </si>
  <si>
    <t>42=42,000 [A] 
viz F.2.2 Situace DIO + DETAILY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</si>
  <si>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</si>
  <si>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53</t>
  </si>
  <si>
    <t>914923</t>
  </si>
  <si>
    <t>SLOUPKY A STOJKY DZ Z OCEL TRUBEK DO PATKY DEMONTÁŽ</t>
  </si>
  <si>
    <t>k pol. č. 914922</t>
  </si>
  <si>
    <t>42=42,000 [A]</t>
  </si>
  <si>
    <t>54</t>
  </si>
  <si>
    <t>914929</t>
  </si>
  <si>
    <t>SLOUPKY A STOJKY DZ Z OCEL TRUBEK DO PATKY NÁJEMNÉ</t>
  </si>
  <si>
    <t>k pol.č. 914922, nájemné 60 dní</t>
  </si>
  <si>
    <t>42*60=2 520,000 [A]</t>
  </si>
  <si>
    <t>položka zahrnuje sazbu za pronájem dopravních značek a zařízení. Počet měrných jednotek se určí jako součin počtu sloupků a počtu dní použití</t>
  </si>
  <si>
    <t>55</t>
  </si>
  <si>
    <t>915111</t>
  </si>
  <si>
    <t>VODOROVNÉ DOPRAVNÍ ZNAČENÍ BARVOU HLADKÉ - DODÁVKA A POKLÁDKA</t>
  </si>
  <si>
    <t>ÚSEK 1 
V4 0,250 - (620+265)*2*0.250=442,500 [A] 
V1a 0,125 - km 0,260 - km 0,325, 65*0,125=8,125 [B] 
V2b (3,0,/1,5/0,125) - 55*2/3*0,125=4,583 [C] 
V2a (3,0/6,0/0,125) - (500+265)*1/3*0,125=31,875 [D] 
před areálem ZEA, a.s. - vyčkávací pruh 
V2a (3,0/6,0/0,125) - 255*1/3*0,125=10,625 [E] 
V4 0,250 - 255*2*0.250=127,500 [F] 
ÚSEK 2 a křižovatka 
V4 0,250 - (800*2+45-20)*0.250=406,250 [G] 
V2a (3,0/6,0/0,125) - (20+60+700)*1/3*0,125=32,500 [H] 
V2b (3,0,/1,5/0,125) - 20*2/3*0,125=1,667 [I] 
V2b (1,5,/1,5/0,250) - 20*1/2*0,25=2,500 [J] 
V1a 0,125 - 25*0,125=3,125 [K] 
celkem: A+B+C+D+E+F+G+H+I+J+K=1 071,250 [L] 
viz C.3. KOORDINAČNÍ SITUACE (1. ČÁST - 3. ČÁST)</t>
  </si>
  <si>
    <t>položka zahrnuje:  
- dodání a pokládku nátěrového materiálu (měří se pouze natíraná plocha)  
- předznačení a reflexní úpravu</t>
  </si>
  <si>
    <t>56</t>
  </si>
  <si>
    <t>915221</t>
  </si>
  <si>
    <t>VODOR DOPRAV ZNAČ PLASTEM STRUKTURÁLNÍ NEHLUČNÉ - DOD A POKLÁDKA</t>
  </si>
  <si>
    <t>57</t>
  </si>
  <si>
    <t>916122</t>
  </si>
  <si>
    <t>DOPRAV SVĚTLO VÝSTRAŽ SOUPRAVA 3KS - MONTÁŽ S PŘESUNEM</t>
  </si>
  <si>
    <t>začátek, křižovatka na Oleksovice, konec 
3=3,000 [A] 
viz F.2.2 Situace DIO + DETAILY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</si>
  <si>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</si>
  <si>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58</t>
  </si>
  <si>
    <t>916123</t>
  </si>
  <si>
    <t>DOPRAV SVĚTLO VÝSTRAŽ SOUPRAVA 3KS - DEMONTÁŽ</t>
  </si>
  <si>
    <t>k pol. č. 916122</t>
  </si>
  <si>
    <t>počet: 
3=3,000 [A]</t>
  </si>
  <si>
    <t>Položka zahrnuje odstranění, demontáž a odklizení zařízení s odvozem na předepsané místo</t>
  </si>
  <si>
    <t>59</t>
  </si>
  <si>
    <t>916129</t>
  </si>
  <si>
    <t>DOPRAV SVĚTLO VÝSTRAŽ SOUPRAVA 3KS - NÁJEMNÉ</t>
  </si>
  <si>
    <t>k pol.č. 916122, nájemné 60 dní</t>
  </si>
  <si>
    <t>3*60=180,000 [A]</t>
  </si>
  <si>
    <t>položka zahrnuje sazbu za pronájem zařízení. Počet měrných jednotek se určí jako součin počtu zařízení a počtu dní použití.</t>
  </si>
  <si>
    <t>60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</si>
  <si>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</si>
  <si>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</si>
  <si>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</si>
  <si>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61</t>
  </si>
  <si>
    <t>916313</t>
  </si>
  <si>
    <t>DOPRAVNÍ ZÁBRANY Z2 S FÓLIÍ TŘ 1 - DEMONTÁŽ</t>
  </si>
  <si>
    <t>k pol. č. 916312</t>
  </si>
  <si>
    <t>3=3,000 [A]</t>
  </si>
  <si>
    <t>62</t>
  </si>
  <si>
    <t>916319</t>
  </si>
  <si>
    <t>DOPRAVNÍ ZÁBRANY Z2 - NÁJEMNÉ</t>
  </si>
  <si>
    <t>k pol.č. 916312, nájemné 60 dní</t>
  </si>
  <si>
    <t>63</t>
  </si>
  <si>
    <t>916722</t>
  </si>
  <si>
    <t>UPEVŇOVACÍ KONSTR - PODKLADNÍ DESKA OD 28KG - MONTÁŽ S PŘESUNEM</t>
  </si>
  <si>
    <t>64</t>
  </si>
  <si>
    <t>916723</t>
  </si>
  <si>
    <t>UPEVŇOVACÍ KONSTR - PODKLADNÍ DESKA OD 28KG - DEMONTÁŽ</t>
  </si>
  <si>
    <t>k pol. č. 916722</t>
  </si>
  <si>
    <t>65</t>
  </si>
  <si>
    <t>916729</t>
  </si>
  <si>
    <t>UPEVŇOVACÍ KONSTR - PODKL DESKA OD 28KG - NÁJEMNÉ</t>
  </si>
  <si>
    <t>k pol.č. 916722, nájemné 60 dní</t>
  </si>
  <si>
    <t>66</t>
  </si>
  <si>
    <t>9183C2</t>
  </si>
  <si>
    <t>PROPUSTY Z TRUB DN 500MM ŽELEZOBETONOVÝCH</t>
  </si>
  <si>
    <t>nový propustek km 0,324  
včetně případného zkrácení, šikmého seříznutí a sanace seříznutého čela železobetonové trouby ručně nanášenou sanační maltou  
vytmelení spár trvale pružným tmelem</t>
  </si>
  <si>
    <t>délka: 
11=11,000 [A] 
viz příloha D.1.1.10 PROPUSTEK DN 500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</si>
  <si>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</si>
  <si>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67</t>
  </si>
  <si>
    <t>9185C2</t>
  </si>
  <si>
    <t>ČELA KAMENNÁ PROPUSTU Z TRUB DN DO 500MM</t>
  </si>
  <si>
    <t>propustek DN 500 v km 0,324</t>
  </si>
  <si>
    <t>2=2,000 [A] 
viz příloha D.1.1.10 PROPUSTEK DN 500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</si>
  <si>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</si>
  <si>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68</t>
  </si>
  <si>
    <t>919112</t>
  </si>
  <si>
    <t>ŘEZÁNÍ ASFALTOVÉHO KRYTU VOZOVEK TL DO 100MM</t>
  </si>
  <si>
    <t>proříznutí asfaltové vrstvy v místě napojení nové a stávající</t>
  </si>
  <si>
    <t>položka zahrnuje řezání vozovkové vrstvy v předepsané tloušťce, včetně spotřeby vody</t>
  </si>
  <si>
    <t>69</t>
  </si>
  <si>
    <t>966357</t>
  </si>
  <si>
    <t>BOURÁNÍ PROPUSTŮ Z TRUB DN DO 500MM</t>
  </si>
  <si>
    <t>bourání stávajícího propustku včetně odvozu a uložení na skládku  
stávající propustek v km 0,324</t>
  </si>
  <si>
    <t>předpokládaná délka: 
8=8,000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</si>
  <si>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</si>
  <si>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102</t>
  </si>
  <si>
    <t>ÚPRAVA NAPOJENÍ STÁVAJÍCÍCH SJEZDŮ</t>
  </si>
  <si>
    <t>plochy asfaltobetonových sjezdů  
včetně odvozu a likvidace vyfrézovaného materiálu v režii zhotovitele</t>
  </si>
  <si>
    <t>km 1,030  
102*0,04=4,080 [A] 
km 1,092 
140*0,04=5,600 [B] 
km 1,231  
50*0,04=2,000 [C] 
km 2.912 
40*0,04=1,600 [D] 
celkem: A+B+C+D=13,280 [E] 
viz C.3. KOORDINAČNÍ SITUACE (1. ČÁST - 3. ČÁST) 
viz D.1.1.4 VZOROVÉ PŘÍČNÉ ŘEZY</t>
  </si>
  <si>
    <t>56331</t>
  </si>
  <si>
    <t>VOZOVKOVÉ VRSTVY ZE ŠTĚRKODRTI TL. DO 50MM</t>
  </si>
  <si>
    <t>výškové vyrovnání sjezdů v tl. 50 mm  
ŠDa 0-32</t>
  </si>
  <si>
    <t>km 0,343 
35+29=64,000 [A] 
km 0,696 
16=16,000 [B] 
km 1,231 
23=23,000 [C] 
km 1,283 
9=9,000 [D] 
km 2.678 
16=16,000 [E] 
km 3.032 
20=20,000 [F] 
km 3.037 
20=20,000 [G] 
celkem: A+B+C+D+E+F+G=168,000 [H] 
viz D.1.2.1 SITUACE SJEZDŮ (1. ČÁST - 3. ČÁST) 
viz D.1.1.4 VZOROVÉ PŘÍČNÉ ŘEZY</t>
  </si>
  <si>
    <t>pod pol. č. 574A43 
0,5 kg/m2</t>
  </si>
  <si>
    <t>168,00=168,000 [A]</t>
  </si>
  <si>
    <t>asfaltobetonové sjezdy 
0,2 kg/m2</t>
  </si>
  <si>
    <t>km 1,030  
102=102,000 [A] 
km 1,092 
140=140,000 [B] 
km 1,231  
50=50,000 [C] 
km 2.912 
40=40,000 [D] 
celkem: A+B+C+D=332,000 [E] 
viz C.3. KOORDINAČNÍ SITUACE (1. ČÁST - 3. ČÁST) 
viz D.1.1.4 VZOROVÉ PŘÍČNÉ ŘEZY</t>
  </si>
  <si>
    <t>asfaltobetonové sjezdy</t>
  </si>
  <si>
    <t>574A43</t>
  </si>
  <si>
    <t>ASFALTOVÝ BETON PRO OBRUSNÉ VRSTVY ACO 11 TL. 50MM</t>
  </si>
  <si>
    <t>výškové vyrovnání sjezdů v tl. 50 mm</t>
  </si>
  <si>
    <t>doplnění Z11g u všech hospodářských sjezdů, které navazují na fyzické polní cesty</t>
  </si>
  <si>
    <t>km 2.678 
2=2,000 [A] 
km 3,037 
2=2,000 [B] 
celkem: A+B=4,000 [C] 
viz D.1.2.1 SITUACE SJEZDŮ (1. ČÁST - 3. ČÁST)</t>
  </si>
  <si>
    <t>93812</t>
  </si>
  <si>
    <t>OČIŠTĚNÍ ASFALTOVÝCH VOZOVEK OD VEGETACE</t>
  </si>
  <si>
    <t>km 1,030  
102=102,000 [A] 
km 1,092 
140=140,000 [B] 
km 1,231  
50=50,000 [C] 
km 2.912 
40=40,000 [D] 
celkem: A+B+C+D=332,000 [E] 
viz C.3. KOORDINAČNÍ SITUACE (1. ČÁST - 3. ČÁST) 
viz D.1.1.4 VZOROVÉ PŘÍČNÉ ŘEZY)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</si>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</sst>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50</v>
      </c>
      <c s="18" t="s">
        <v>40</v>
      </c>
      <c s="24" t="s">
        <v>51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44</v>
      </c>
      <c r="E20" s="31" t="s">
        <v>45</v>
      </c>
    </row>
    <row r="21" spans="1:5" ht="63.75">
      <c r="A21" t="s">
        <v>46</v>
      </c>
      <c r="E21" s="29" t="s">
        <v>52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53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38</v>
      </c>
      <c s="23" t="s">
        <v>22</v>
      </c>
      <c s="23" t="s">
        <v>54</v>
      </c>
      <c s="18" t="s">
        <v>55</v>
      </c>
      <c s="24" t="s">
        <v>56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57</v>
      </c>
      <c s="18" t="s">
        <v>55</v>
      </c>
      <c s="24" t="s">
        <v>58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44</v>
      </c>
      <c r="E16" s="31" t="s">
        <v>45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15</v>
      </c>
      <c s="23" t="s">
        <v>59</v>
      </c>
      <c s="18" t="s">
        <v>55</v>
      </c>
      <c s="24" t="s">
        <v>60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40</v>
      </c>
    </row>
    <row r="22" spans="1:16" ht="12.75">
      <c r="A22" s="18" t="s">
        <v>38</v>
      </c>
      <c s="23" t="s">
        <v>26</v>
      </c>
      <c s="23" t="s">
        <v>61</v>
      </c>
      <c s="18" t="s">
        <v>55</v>
      </c>
      <c s="24" t="s">
        <v>62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63</v>
      </c>
      <c s="18" t="s">
        <v>55</v>
      </c>
      <c s="24" t="s">
        <v>64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65</v>
      </c>
      <c s="18" t="s">
        <v>55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67</v>
      </c>
      <c s="23" t="s">
        <v>68</v>
      </c>
      <c s="18" t="s">
        <v>55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70</v>
      </c>
      <c s="23" t="s">
        <v>71</v>
      </c>
      <c s="18" t="s">
        <v>55</v>
      </c>
      <c s="24" t="s">
        <v>72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73</v>
      </c>
      <c s="18" t="s">
        <v>55</v>
      </c>
      <c s="24" t="s">
        <v>74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0+O8+O25+O106+O119+O140+O181+O186+O191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75</v>
      </c>
      <c s="32">
        <f>0+I8+I25+I106+I119+I140+I181+I186+I191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75</v>
      </c>
      <c s="5"/>
      <c s="14" t="s">
        <v>76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77</v>
      </c>
      <c s="18" t="s">
        <v>78</v>
      </c>
      <c s="24" t="s">
        <v>79</v>
      </c>
      <c s="25" t="s">
        <v>80</v>
      </c>
      <c s="26">
        <v>10402.3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81</v>
      </c>
    </row>
    <row r="11" spans="1:5" ht="204">
      <c r="A11" s="30" t="s">
        <v>44</v>
      </c>
      <c r="E11" s="31" t="s">
        <v>82</v>
      </c>
    </row>
    <row r="12" spans="1:5" ht="25.5">
      <c r="A12" t="s">
        <v>46</v>
      </c>
      <c r="E12" s="29" t="s">
        <v>83</v>
      </c>
    </row>
    <row r="13" spans="1:16" ht="12.75">
      <c r="A13" s="18" t="s">
        <v>38</v>
      </c>
      <c s="23" t="s">
        <v>16</v>
      </c>
      <c s="23" t="s">
        <v>77</v>
      </c>
      <c s="18" t="s">
        <v>84</v>
      </c>
      <c s="24" t="s">
        <v>79</v>
      </c>
      <c s="25" t="s">
        <v>80</v>
      </c>
      <c s="26">
        <v>24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85</v>
      </c>
    </row>
    <row r="15" spans="1:5" ht="63.75">
      <c r="A15" s="30" t="s">
        <v>44</v>
      </c>
      <c r="E15" s="31" t="s">
        <v>86</v>
      </c>
    </row>
    <row r="16" spans="1:5" ht="25.5">
      <c r="A16" t="s">
        <v>46</v>
      </c>
      <c r="E16" s="29" t="s">
        <v>83</v>
      </c>
    </row>
    <row r="17" spans="1:16" ht="12.75">
      <c r="A17" s="18" t="s">
        <v>38</v>
      </c>
      <c s="23" t="s">
        <v>15</v>
      </c>
      <c s="23" t="s">
        <v>77</v>
      </c>
      <c s="18" t="s">
        <v>87</v>
      </c>
      <c s="24" t="s">
        <v>79</v>
      </c>
      <c s="25" t="s">
        <v>80</v>
      </c>
      <c s="26">
        <v>556.8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88</v>
      </c>
    </row>
    <row r="19" spans="1:5" ht="89.25">
      <c r="A19" s="30" t="s">
        <v>44</v>
      </c>
      <c r="E19" s="31" t="s">
        <v>89</v>
      </c>
    </row>
    <row r="20" spans="1:5" ht="25.5">
      <c r="A20" t="s">
        <v>46</v>
      </c>
      <c r="E20" s="29" t="s">
        <v>83</v>
      </c>
    </row>
    <row r="21" spans="1:16" ht="12.75">
      <c r="A21" s="18" t="s">
        <v>38</v>
      </c>
      <c s="23" t="s">
        <v>26</v>
      </c>
      <c s="23" t="s">
        <v>90</v>
      </c>
      <c s="18" t="s">
        <v>40</v>
      </c>
      <c s="24" t="s">
        <v>91</v>
      </c>
      <c s="25" t="s">
        <v>80</v>
      </c>
      <c s="26">
        <v>912.888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92</v>
      </c>
    </row>
    <row r="23" spans="1:5" ht="89.25">
      <c r="A23" s="30" t="s">
        <v>44</v>
      </c>
      <c r="E23" s="31" t="s">
        <v>93</v>
      </c>
    </row>
    <row r="24" spans="1:5" ht="25.5">
      <c r="A24" t="s">
        <v>46</v>
      </c>
      <c r="E24" s="29" t="s">
        <v>83</v>
      </c>
    </row>
    <row r="25" spans="1:18" ht="12.75" customHeight="1">
      <c r="A25" s="5" t="s">
        <v>36</v>
      </c>
      <c s="5"/>
      <c s="35" t="s">
        <v>22</v>
      </c>
      <c s="5"/>
      <c s="21" t="s">
        <v>94</v>
      </c>
      <c s="5"/>
      <c s="5"/>
      <c s="5"/>
      <c s="36">
        <f>0+Q25</f>
      </c>
      <c r="O25">
        <f>0+R25</f>
      </c>
      <c r="Q25">
        <f>0+I26+I30+I34+I38+I42+I46+I50+I54+I58+I62+I66+I70+I74+I78+I82+I86+I90+I94+I98+I102</f>
      </c>
      <c>
        <f>0+O26+O30+O34+O38+O42+O46+O50+O54+O58+O62+O66+O70+O74+O78+O82+O86+O90+O94+O98+O102</f>
      </c>
    </row>
    <row r="26" spans="1:16" ht="25.5">
      <c r="A26" s="18" t="s">
        <v>38</v>
      </c>
      <c s="23" t="s">
        <v>28</v>
      </c>
      <c s="23" t="s">
        <v>95</v>
      </c>
      <c s="18" t="s">
        <v>78</v>
      </c>
      <c s="24" t="s">
        <v>96</v>
      </c>
      <c s="25" t="s">
        <v>97</v>
      </c>
      <c s="26">
        <v>329.925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63.75">
      <c r="A27" s="28" t="s">
        <v>43</v>
      </c>
      <c r="E27" s="29" t="s">
        <v>98</v>
      </c>
    </row>
    <row r="28" spans="1:5" ht="216.75">
      <c r="A28" s="30" t="s">
        <v>44</v>
      </c>
      <c r="E28" s="31" t="s">
        <v>99</v>
      </c>
    </row>
    <row r="29" spans="1:5" ht="63.75">
      <c r="A29" t="s">
        <v>46</v>
      </c>
      <c r="E29" s="29" t="s">
        <v>100</v>
      </c>
    </row>
    <row r="30" spans="1:16" ht="25.5">
      <c r="A30" s="18" t="s">
        <v>38</v>
      </c>
      <c s="23" t="s">
        <v>30</v>
      </c>
      <c s="23" t="s">
        <v>95</v>
      </c>
      <c s="18" t="s">
        <v>84</v>
      </c>
      <c s="24" t="s">
        <v>96</v>
      </c>
      <c s="25" t="s">
        <v>97</v>
      </c>
      <c s="26">
        <v>184.8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101</v>
      </c>
    </row>
    <row r="32" spans="1:5" ht="153">
      <c r="A32" s="30" t="s">
        <v>44</v>
      </c>
      <c r="E32" s="31" t="s">
        <v>102</v>
      </c>
    </row>
    <row r="33" spans="1:5" ht="63.75">
      <c r="A33" t="s">
        <v>46</v>
      </c>
      <c r="E33" s="29" t="s">
        <v>100</v>
      </c>
    </row>
    <row r="34" spans="1:16" ht="25.5">
      <c r="A34" s="18" t="s">
        <v>38</v>
      </c>
      <c s="23" t="s">
        <v>67</v>
      </c>
      <c s="23" t="s">
        <v>103</v>
      </c>
      <c s="18" t="s">
        <v>40</v>
      </c>
      <c s="24" t="s">
        <v>104</v>
      </c>
      <c s="25" t="s">
        <v>105</v>
      </c>
      <c s="26">
        <v>65721.06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106</v>
      </c>
    </row>
    <row r="36" spans="1:5" ht="25.5">
      <c r="A36" s="30" t="s">
        <v>44</v>
      </c>
      <c r="E36" s="31" t="s">
        <v>107</v>
      </c>
    </row>
    <row r="37" spans="1:5" ht="25.5">
      <c r="A37" t="s">
        <v>46</v>
      </c>
      <c r="E37" s="29" t="s">
        <v>108</v>
      </c>
    </row>
    <row r="38" spans="1:16" ht="25.5">
      <c r="A38" s="18" t="s">
        <v>38</v>
      </c>
      <c s="23" t="s">
        <v>70</v>
      </c>
      <c s="23" t="s">
        <v>109</v>
      </c>
      <c s="18" t="s">
        <v>78</v>
      </c>
      <c s="24" t="s">
        <v>110</v>
      </c>
      <c s="25" t="s">
        <v>97</v>
      </c>
      <c s="26">
        <v>184.8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111</v>
      </c>
    </row>
    <row r="40" spans="1:5" ht="102">
      <c r="A40" s="30" t="s">
        <v>44</v>
      </c>
      <c r="E40" s="31" t="s">
        <v>112</v>
      </c>
    </row>
    <row r="41" spans="1:5" ht="25.5">
      <c r="A41" t="s">
        <v>46</v>
      </c>
      <c r="E41" s="29" t="s">
        <v>113</v>
      </c>
    </row>
    <row r="42" spans="1:16" ht="25.5">
      <c r="A42" s="18" t="s">
        <v>38</v>
      </c>
      <c s="23" t="s">
        <v>33</v>
      </c>
      <c s="23" t="s">
        <v>109</v>
      </c>
      <c s="18" t="s">
        <v>84</v>
      </c>
      <c s="24" t="s">
        <v>110</v>
      </c>
      <c s="25" t="s">
        <v>97</v>
      </c>
      <c s="26">
        <v>110.25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114</v>
      </c>
    </row>
    <row r="44" spans="1:5" ht="51">
      <c r="A44" s="30" t="s">
        <v>44</v>
      </c>
      <c r="E44" s="31" t="s">
        <v>115</v>
      </c>
    </row>
    <row r="45" spans="1:5" ht="25.5">
      <c r="A45" t="s">
        <v>46</v>
      </c>
      <c r="E45" s="29" t="s">
        <v>113</v>
      </c>
    </row>
    <row r="46" spans="1:16" ht="25.5">
      <c r="A46" s="18" t="s">
        <v>38</v>
      </c>
      <c s="23" t="s">
        <v>35</v>
      </c>
      <c s="23" t="s">
        <v>116</v>
      </c>
      <c s="18" t="s">
        <v>40</v>
      </c>
      <c s="24" t="s">
        <v>117</v>
      </c>
      <c s="25" t="s">
        <v>97</v>
      </c>
      <c s="26">
        <v>1263.9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344.25">
      <c r="A48" s="30" t="s">
        <v>44</v>
      </c>
      <c r="E48" s="31" t="s">
        <v>118</v>
      </c>
    </row>
    <row r="49" spans="1:5" ht="63.75">
      <c r="A49" t="s">
        <v>46</v>
      </c>
      <c r="E49" s="29" t="s">
        <v>100</v>
      </c>
    </row>
    <row r="50" spans="1:16" ht="12.75">
      <c r="A50" s="18" t="s">
        <v>38</v>
      </c>
      <c s="23" t="s">
        <v>119</v>
      </c>
      <c s="23" t="s">
        <v>120</v>
      </c>
      <c s="18" t="s">
        <v>40</v>
      </c>
      <c s="24" t="s">
        <v>121</v>
      </c>
      <c s="25" t="s">
        <v>97</v>
      </c>
      <c s="26">
        <v>29.72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122</v>
      </c>
    </row>
    <row r="52" spans="1:5" ht="178.5">
      <c r="A52" s="30" t="s">
        <v>44</v>
      </c>
      <c r="E52" s="31" t="s">
        <v>123</v>
      </c>
    </row>
    <row r="53" spans="1:5" ht="25.5">
      <c r="A53" t="s">
        <v>46</v>
      </c>
      <c r="E53" s="29" t="s">
        <v>124</v>
      </c>
    </row>
    <row r="54" spans="1:16" ht="12.75">
      <c r="A54" s="18" t="s">
        <v>38</v>
      </c>
      <c s="23" t="s">
        <v>125</v>
      </c>
      <c s="23" t="s">
        <v>126</v>
      </c>
      <c s="18" t="s">
        <v>78</v>
      </c>
      <c s="24" t="s">
        <v>127</v>
      </c>
      <c s="25" t="s">
        <v>97</v>
      </c>
      <c s="26">
        <v>50.445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128</v>
      </c>
    </row>
    <row r="56" spans="1:5" ht="153">
      <c r="A56" s="30" t="s">
        <v>44</v>
      </c>
      <c r="E56" s="31" t="s">
        <v>129</v>
      </c>
    </row>
    <row r="57" spans="1:5" ht="63.75">
      <c r="A57" t="s">
        <v>46</v>
      </c>
      <c r="E57" s="29" t="s">
        <v>100</v>
      </c>
    </row>
    <row r="58" spans="1:16" ht="12.75">
      <c r="A58" s="18" t="s">
        <v>38</v>
      </c>
      <c s="23" t="s">
        <v>130</v>
      </c>
      <c s="23" t="s">
        <v>126</v>
      </c>
      <c s="18" t="s">
        <v>84</v>
      </c>
      <c s="24" t="s">
        <v>127</v>
      </c>
      <c s="25" t="s">
        <v>97</v>
      </c>
      <c s="26">
        <v>47.2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131</v>
      </c>
    </row>
    <row r="60" spans="1:5" ht="89.25">
      <c r="A60" s="30" t="s">
        <v>44</v>
      </c>
      <c r="E60" s="31" t="s">
        <v>132</v>
      </c>
    </row>
    <row r="61" spans="1:5" ht="63.75">
      <c r="A61" t="s">
        <v>46</v>
      </c>
      <c r="E61" s="29" t="s">
        <v>100</v>
      </c>
    </row>
    <row r="62" spans="1:16" ht="12.75">
      <c r="A62" s="18" t="s">
        <v>38</v>
      </c>
      <c s="23" t="s">
        <v>133</v>
      </c>
      <c s="23" t="s">
        <v>134</v>
      </c>
      <c s="18" t="s">
        <v>78</v>
      </c>
      <c s="24" t="s">
        <v>135</v>
      </c>
      <c s="25" t="s">
        <v>105</v>
      </c>
      <c s="26">
        <v>10048.644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136</v>
      </c>
    </row>
    <row r="64" spans="1:5" ht="25.5">
      <c r="A64" s="30" t="s">
        <v>44</v>
      </c>
      <c r="E64" s="31" t="s">
        <v>137</v>
      </c>
    </row>
    <row r="65" spans="1:5" ht="25.5">
      <c r="A65" t="s">
        <v>46</v>
      </c>
      <c r="E65" s="29" t="s">
        <v>108</v>
      </c>
    </row>
    <row r="66" spans="1:16" ht="12.75">
      <c r="A66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97</v>
      </c>
      <c s="26">
        <v>2861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141</v>
      </c>
    </row>
    <row r="68" spans="1:5" ht="318.75">
      <c r="A68" s="30" t="s">
        <v>44</v>
      </c>
      <c r="E68" s="31" t="s">
        <v>142</v>
      </c>
    </row>
    <row r="69" spans="1:5" ht="369.75">
      <c r="A69" t="s">
        <v>46</v>
      </c>
      <c r="E69" s="29" t="s">
        <v>143</v>
      </c>
    </row>
    <row r="70" spans="1:16" ht="12.75">
      <c r="A70" s="18" t="s">
        <v>38</v>
      </c>
      <c s="23" t="s">
        <v>144</v>
      </c>
      <c s="23" t="s">
        <v>145</v>
      </c>
      <c s="18" t="s">
        <v>55</v>
      </c>
      <c s="24" t="s">
        <v>146</v>
      </c>
      <c s="25" t="s">
        <v>147</v>
      </c>
      <c s="26">
        <v>1727.5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148</v>
      </c>
    </row>
    <row r="72" spans="1:5" ht="204">
      <c r="A72" s="30" t="s">
        <v>44</v>
      </c>
      <c r="E72" s="31" t="s">
        <v>149</v>
      </c>
    </row>
    <row r="73" spans="1:5" ht="63.75">
      <c r="A73" t="s">
        <v>46</v>
      </c>
      <c r="E73" s="29" t="s">
        <v>150</v>
      </c>
    </row>
    <row r="74" spans="1:16" ht="12.75">
      <c r="A74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154</v>
      </c>
      <c s="26">
        <v>3570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155</v>
      </c>
    </row>
    <row r="76" spans="1:5" ht="242.25">
      <c r="A76" s="30" t="s">
        <v>44</v>
      </c>
      <c r="E76" s="31" t="s">
        <v>156</v>
      </c>
    </row>
    <row r="77" spans="1:5" ht="63.75">
      <c r="A77" t="s">
        <v>46</v>
      </c>
      <c r="E77" s="29" t="s">
        <v>150</v>
      </c>
    </row>
    <row r="78" spans="1:16" ht="12.75">
      <c r="A78" s="18" t="s">
        <v>38</v>
      </c>
      <c s="23" t="s">
        <v>157</v>
      </c>
      <c s="23" t="s">
        <v>158</v>
      </c>
      <c s="18" t="s">
        <v>40</v>
      </c>
      <c s="24" t="s">
        <v>159</v>
      </c>
      <c s="25" t="s">
        <v>97</v>
      </c>
      <c s="26">
        <v>11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160</v>
      </c>
    </row>
    <row r="80" spans="1:5" ht="12.75">
      <c r="A80" s="30" t="s">
        <v>44</v>
      </c>
      <c r="E80" s="31" t="s">
        <v>161</v>
      </c>
    </row>
    <row r="81" spans="1:5" ht="318.75">
      <c r="A81" t="s">
        <v>46</v>
      </c>
      <c r="E81" s="29" t="s">
        <v>162</v>
      </c>
    </row>
    <row r="82" spans="1:16" ht="12.75">
      <c r="A82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97</v>
      </c>
      <c s="26">
        <v>2872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166</v>
      </c>
    </row>
    <row r="84" spans="1:5" ht="89.25">
      <c r="A84" s="30" t="s">
        <v>44</v>
      </c>
      <c r="E84" s="31" t="s">
        <v>167</v>
      </c>
    </row>
    <row r="85" spans="1:5" ht="191.25">
      <c r="A85" t="s">
        <v>46</v>
      </c>
      <c r="E85" s="29" t="s">
        <v>168</v>
      </c>
    </row>
    <row r="86" spans="1:16" ht="12.75">
      <c r="A86" s="18" t="s">
        <v>38</v>
      </c>
      <c s="23" t="s">
        <v>169</v>
      </c>
      <c s="23" t="s">
        <v>170</v>
      </c>
      <c s="18" t="s">
        <v>40</v>
      </c>
      <c s="24" t="s">
        <v>171</v>
      </c>
      <c s="25" t="s">
        <v>97</v>
      </c>
      <c s="26">
        <v>184.8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38.25">
      <c r="A87" s="28" t="s">
        <v>43</v>
      </c>
      <c r="E87" s="29" t="s">
        <v>172</v>
      </c>
    </row>
    <row r="88" spans="1:5" ht="12.75">
      <c r="A88" s="30" t="s">
        <v>44</v>
      </c>
      <c r="E88" s="31" t="s">
        <v>173</v>
      </c>
    </row>
    <row r="89" spans="1:5" ht="267.75">
      <c r="A89" t="s">
        <v>46</v>
      </c>
      <c r="E89" s="29" t="s">
        <v>174</v>
      </c>
    </row>
    <row r="90" spans="1:16" ht="12.75">
      <c r="A90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97</v>
      </c>
      <c s="26">
        <v>110.25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178</v>
      </c>
    </row>
    <row r="92" spans="1:5" ht="191.25">
      <c r="A92" s="30" t="s">
        <v>44</v>
      </c>
      <c r="E92" s="31" t="s">
        <v>179</v>
      </c>
    </row>
    <row r="93" spans="1:5" ht="242.25">
      <c r="A93" t="s">
        <v>46</v>
      </c>
      <c r="E93" s="29" t="s">
        <v>180</v>
      </c>
    </row>
    <row r="94" spans="1:16" ht="12.75">
      <c r="A94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97</v>
      </c>
      <c s="26">
        <v>11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184</v>
      </c>
    </row>
    <row r="96" spans="1:5" ht="12.75">
      <c r="A96" s="30" t="s">
        <v>44</v>
      </c>
      <c r="E96" s="31" t="s">
        <v>161</v>
      </c>
    </row>
    <row r="97" spans="1:5" ht="293.25">
      <c r="A97" t="s">
        <v>46</v>
      </c>
      <c r="E97" s="29" t="s">
        <v>185</v>
      </c>
    </row>
    <row r="98" spans="1:16" ht="12.75">
      <c r="A98" s="18" t="s">
        <v>38</v>
      </c>
      <c s="23" t="s">
        <v>186</v>
      </c>
      <c s="23" t="s">
        <v>187</v>
      </c>
      <c s="18" t="s">
        <v>78</v>
      </c>
      <c s="24" t="s">
        <v>188</v>
      </c>
      <c s="25" t="s">
        <v>147</v>
      </c>
      <c s="26">
        <v>5244.5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189</v>
      </c>
    </row>
    <row r="100" spans="1:5" ht="267.75">
      <c r="A100" s="30" t="s">
        <v>44</v>
      </c>
      <c r="E100" s="31" t="s">
        <v>190</v>
      </c>
    </row>
    <row r="101" spans="1:5" ht="25.5">
      <c r="A101" t="s">
        <v>46</v>
      </c>
      <c r="E101" s="29" t="s">
        <v>191</v>
      </c>
    </row>
    <row r="102" spans="1:16" ht="12.75">
      <c r="A102" s="18" t="s">
        <v>38</v>
      </c>
      <c s="23" t="s">
        <v>192</v>
      </c>
      <c s="23" t="s">
        <v>187</v>
      </c>
      <c s="18" t="s">
        <v>84</v>
      </c>
      <c s="24" t="s">
        <v>188</v>
      </c>
      <c s="25" t="s">
        <v>147</v>
      </c>
      <c s="26">
        <v>5722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193</v>
      </c>
    </row>
    <row r="104" spans="1:5" ht="267.75">
      <c r="A104" s="30" t="s">
        <v>44</v>
      </c>
      <c r="E104" s="31" t="s">
        <v>194</v>
      </c>
    </row>
    <row r="105" spans="1:5" ht="25.5">
      <c r="A105" t="s">
        <v>46</v>
      </c>
      <c r="E105" s="29" t="s">
        <v>191</v>
      </c>
    </row>
    <row r="106" spans="1:18" ht="12.75" customHeight="1">
      <c r="A106" s="5" t="s">
        <v>36</v>
      </c>
      <c s="5"/>
      <c s="35" t="s">
        <v>16</v>
      </c>
      <c s="5"/>
      <c s="21" t="s">
        <v>195</v>
      </c>
      <c s="5"/>
      <c s="5"/>
      <c s="5"/>
      <c s="36">
        <f>0+Q106</f>
      </c>
      <c r="O106">
        <f>0+R106</f>
      </c>
      <c r="Q106">
        <f>0+I107+I111+I115</f>
      </c>
      <c>
        <f>0+O107+O111+O115</f>
      </c>
    </row>
    <row r="107" spans="1:16" ht="12.75">
      <c r="A107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97</v>
      </c>
      <c s="26">
        <v>2676.2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51">
      <c r="A108" s="28" t="s">
        <v>43</v>
      </c>
      <c r="E108" s="29" t="s">
        <v>199</v>
      </c>
    </row>
    <row r="109" spans="1:5" ht="357">
      <c r="A109" s="30" t="s">
        <v>44</v>
      </c>
      <c r="E109" s="31" t="s">
        <v>200</v>
      </c>
    </row>
    <row r="110" spans="1:5" ht="38.25">
      <c r="A110" t="s">
        <v>46</v>
      </c>
      <c r="E110" s="29" t="s">
        <v>201</v>
      </c>
    </row>
    <row r="111" spans="1:16" ht="12.75">
      <c r="A111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97</v>
      </c>
      <c s="26">
        <v>4.888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205</v>
      </c>
    </row>
    <row r="113" spans="1:5" ht="306">
      <c r="A113" s="30" t="s">
        <v>44</v>
      </c>
      <c r="E113" s="31" t="s">
        <v>206</v>
      </c>
    </row>
    <row r="114" spans="1:5" ht="369.75">
      <c r="A114" t="s">
        <v>46</v>
      </c>
      <c r="E114" s="29" t="s">
        <v>207</v>
      </c>
    </row>
    <row r="115" spans="1:16" ht="12.75">
      <c r="A115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147</v>
      </c>
      <c s="26">
        <v>5722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02">
      <c r="A116" s="28" t="s">
        <v>43</v>
      </c>
      <c r="E116" s="29" t="s">
        <v>211</v>
      </c>
    </row>
    <row r="117" spans="1:5" ht="229.5">
      <c r="A117" s="30" t="s">
        <v>44</v>
      </c>
      <c r="E117" s="31" t="s">
        <v>212</v>
      </c>
    </row>
    <row r="118" spans="1:5" ht="102">
      <c r="A118" t="s">
        <v>46</v>
      </c>
      <c r="E118" s="29" t="s">
        <v>213</v>
      </c>
    </row>
    <row r="119" spans="1:18" ht="12.75" customHeight="1">
      <c r="A119" s="5" t="s">
        <v>36</v>
      </c>
      <c s="5"/>
      <c s="35" t="s">
        <v>26</v>
      </c>
      <c s="5"/>
      <c s="21" t="s">
        <v>214</v>
      </c>
      <c s="5"/>
      <c s="5"/>
      <c s="5"/>
      <c s="36">
        <f>0+Q119</f>
      </c>
      <c r="O119">
        <f>0+R119</f>
      </c>
      <c r="Q119">
        <f>0+I120+I124+I128+I132+I136</f>
      </c>
      <c>
        <f>0+O120+O124+O128+O132+O136</f>
      </c>
    </row>
    <row r="120" spans="1:16" ht="12.75">
      <c r="A120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97</v>
      </c>
      <c s="26">
        <v>7.675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205</v>
      </c>
    </row>
    <row r="122" spans="1:5" ht="127.5">
      <c r="A122" s="30" t="s">
        <v>44</v>
      </c>
      <c r="E122" s="31" t="s">
        <v>218</v>
      </c>
    </row>
    <row r="123" spans="1:5" ht="369.75">
      <c r="A123" t="s">
        <v>46</v>
      </c>
      <c r="E123" s="29" t="s">
        <v>219</v>
      </c>
    </row>
    <row r="124" spans="1:16" ht="12.75">
      <c r="A124" s="18" t="s">
        <v>38</v>
      </c>
      <c s="23" t="s">
        <v>220</v>
      </c>
      <c s="23" t="s">
        <v>221</v>
      </c>
      <c s="18" t="s">
        <v>40</v>
      </c>
      <c s="24" t="s">
        <v>222</v>
      </c>
      <c s="25" t="s">
        <v>80</v>
      </c>
      <c s="26">
        <v>0.08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25.5">
      <c r="A125" s="28" t="s">
        <v>43</v>
      </c>
      <c r="E125" s="29" t="s">
        <v>223</v>
      </c>
    </row>
    <row r="126" spans="1:5" ht="12.75">
      <c r="A126" s="30" t="s">
        <v>44</v>
      </c>
      <c r="E126" s="31" t="s">
        <v>224</v>
      </c>
    </row>
    <row r="127" spans="1:5" ht="178.5">
      <c r="A127" t="s">
        <v>46</v>
      </c>
      <c r="E127" s="29" t="s">
        <v>225</v>
      </c>
    </row>
    <row r="128" spans="1:16" ht="12.75">
      <c r="A128" s="18" t="s">
        <v>38</v>
      </c>
      <c s="23" t="s">
        <v>226</v>
      </c>
      <c s="23" t="s">
        <v>227</v>
      </c>
      <c s="18" t="s">
        <v>40</v>
      </c>
      <c s="24" t="s">
        <v>228</v>
      </c>
      <c s="25" t="s">
        <v>97</v>
      </c>
      <c s="26">
        <v>3.465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25.5">
      <c r="A129" s="28" t="s">
        <v>43</v>
      </c>
      <c r="E129" s="29" t="s">
        <v>229</v>
      </c>
    </row>
    <row r="130" spans="1:5" ht="63.75">
      <c r="A130" s="30" t="s">
        <v>44</v>
      </c>
      <c r="E130" s="31" t="s">
        <v>230</v>
      </c>
    </row>
    <row r="131" spans="1:5" ht="38.25">
      <c r="A131" t="s">
        <v>46</v>
      </c>
      <c r="E131" s="29" t="s">
        <v>201</v>
      </c>
    </row>
    <row r="132" spans="1:16" ht="12.75">
      <c r="A132" s="18" t="s">
        <v>38</v>
      </c>
      <c s="23" t="s">
        <v>231</v>
      </c>
      <c s="23" t="s">
        <v>232</v>
      </c>
      <c s="18" t="s">
        <v>40</v>
      </c>
      <c s="24" t="s">
        <v>233</v>
      </c>
      <c s="25" t="s">
        <v>97</v>
      </c>
      <c s="26">
        <v>2.5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234</v>
      </c>
    </row>
    <row r="134" spans="1:5" ht="12.75">
      <c r="A134" s="30" t="s">
        <v>44</v>
      </c>
      <c r="E134" s="31" t="s">
        <v>235</v>
      </c>
    </row>
    <row r="135" spans="1:5" ht="51">
      <c r="A135" t="s">
        <v>46</v>
      </c>
      <c r="E135" s="29" t="s">
        <v>236</v>
      </c>
    </row>
    <row r="136" spans="1:16" ht="12.75">
      <c r="A136" s="18" t="s">
        <v>38</v>
      </c>
      <c s="23" t="s">
        <v>237</v>
      </c>
      <c s="23" t="s">
        <v>238</v>
      </c>
      <c s="18" t="s">
        <v>40</v>
      </c>
      <c s="24" t="s">
        <v>239</v>
      </c>
      <c s="25" t="s">
        <v>97</v>
      </c>
      <c s="26">
        <v>6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25.5">
      <c r="A137" s="28" t="s">
        <v>43</v>
      </c>
      <c r="E137" s="29" t="s">
        <v>240</v>
      </c>
    </row>
    <row r="138" spans="1:5" ht="51">
      <c r="A138" s="30" t="s">
        <v>44</v>
      </c>
      <c r="E138" s="31" t="s">
        <v>241</v>
      </c>
    </row>
    <row r="139" spans="1:5" ht="102">
      <c r="A139" t="s">
        <v>46</v>
      </c>
      <c r="E139" s="29" t="s">
        <v>242</v>
      </c>
    </row>
    <row r="140" spans="1:18" ht="12.75" customHeight="1">
      <c r="A140" s="5" t="s">
        <v>36</v>
      </c>
      <c s="5"/>
      <c s="35" t="s">
        <v>28</v>
      </c>
      <c s="5"/>
      <c s="21" t="s">
        <v>243</v>
      </c>
      <c s="5"/>
      <c s="5"/>
      <c s="5"/>
      <c s="36">
        <f>0+Q140</f>
      </c>
      <c r="O140">
        <f>0+R140</f>
      </c>
      <c r="Q140">
        <f>0+I141+I145+I149+I153+I157+I161+I165+I169+I173+I177</f>
      </c>
      <c>
        <f>0+O141+O145+O149+O153+O157+O161+O165+O169+O173+O177</f>
      </c>
    </row>
    <row r="141" spans="1:16" ht="12.75">
      <c r="A141" s="18" t="s">
        <v>38</v>
      </c>
      <c s="23" t="s">
        <v>244</v>
      </c>
      <c s="23" t="s">
        <v>245</v>
      </c>
      <c s="18" t="s">
        <v>40</v>
      </c>
      <c s="24" t="s">
        <v>246</v>
      </c>
      <c s="25" t="s">
        <v>147</v>
      </c>
      <c s="26">
        <v>5259.5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25.5">
      <c r="A142" s="28" t="s">
        <v>43</v>
      </c>
      <c r="E142" s="29" t="s">
        <v>247</v>
      </c>
    </row>
    <row r="143" spans="1:5" ht="369.75">
      <c r="A143" s="30" t="s">
        <v>44</v>
      </c>
      <c r="E143" s="31" t="s">
        <v>248</v>
      </c>
    </row>
    <row r="144" spans="1:5" ht="51">
      <c r="A144" t="s">
        <v>46</v>
      </c>
      <c r="E144" s="29" t="s">
        <v>249</v>
      </c>
    </row>
    <row r="145" spans="1:16" ht="12.75">
      <c r="A145" s="18" t="s">
        <v>38</v>
      </c>
      <c s="23" t="s">
        <v>250</v>
      </c>
      <c s="23" t="s">
        <v>251</v>
      </c>
      <c s="18" t="s">
        <v>40</v>
      </c>
      <c s="24" t="s">
        <v>252</v>
      </c>
      <c s="25" t="s">
        <v>147</v>
      </c>
      <c s="26">
        <v>5055.5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253</v>
      </c>
    </row>
    <row r="147" spans="1:5" ht="369.75">
      <c r="A147" s="30" t="s">
        <v>44</v>
      </c>
      <c r="E147" s="31" t="s">
        <v>254</v>
      </c>
    </row>
    <row r="148" spans="1:5" ht="89.25">
      <c r="A148" t="s">
        <v>46</v>
      </c>
      <c r="E148" s="29" t="s">
        <v>255</v>
      </c>
    </row>
    <row r="149" spans="1:16" ht="12.75">
      <c r="A149" s="18" t="s">
        <v>38</v>
      </c>
      <c s="23" t="s">
        <v>256</v>
      </c>
      <c s="23" t="s">
        <v>257</v>
      </c>
      <c s="18" t="s">
        <v>40</v>
      </c>
      <c s="24" t="s">
        <v>258</v>
      </c>
      <c s="25" t="s">
        <v>147</v>
      </c>
      <c s="26">
        <v>1785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40</v>
      </c>
    </row>
    <row r="151" spans="1:5" ht="267.75">
      <c r="A151" s="30" t="s">
        <v>44</v>
      </c>
      <c r="E151" s="31" t="s">
        <v>259</v>
      </c>
    </row>
    <row r="152" spans="1:5" ht="102">
      <c r="A152" t="s">
        <v>46</v>
      </c>
      <c r="E152" s="29" t="s">
        <v>260</v>
      </c>
    </row>
    <row r="153" spans="1:16" ht="12.75">
      <c r="A153" s="18" t="s">
        <v>38</v>
      </c>
      <c s="23" t="s">
        <v>261</v>
      </c>
      <c s="23" t="s">
        <v>262</v>
      </c>
      <c s="18" t="s">
        <v>40</v>
      </c>
      <c s="24" t="s">
        <v>263</v>
      </c>
      <c s="25" t="s">
        <v>147</v>
      </c>
      <c s="26">
        <v>5055.5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25.5">
      <c r="A154" s="28" t="s">
        <v>43</v>
      </c>
      <c r="E154" s="29" t="s">
        <v>264</v>
      </c>
    </row>
    <row r="155" spans="1:5" ht="25.5">
      <c r="A155" s="30" t="s">
        <v>44</v>
      </c>
      <c r="E155" s="31" t="s">
        <v>265</v>
      </c>
    </row>
    <row r="156" spans="1:5" ht="51">
      <c r="A156" t="s">
        <v>46</v>
      </c>
      <c r="E156" s="29" t="s">
        <v>266</v>
      </c>
    </row>
    <row r="157" spans="1:16" ht="12.75">
      <c r="A157" s="18" t="s">
        <v>38</v>
      </c>
      <c s="23" t="s">
        <v>267</v>
      </c>
      <c s="23" t="s">
        <v>268</v>
      </c>
      <c s="18" t="s">
        <v>40</v>
      </c>
      <c s="24" t="s">
        <v>269</v>
      </c>
      <c s="25" t="s">
        <v>147</v>
      </c>
      <c s="26">
        <v>24754.5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270</v>
      </c>
    </row>
    <row r="159" spans="1:5" ht="89.25">
      <c r="A159" s="30" t="s">
        <v>44</v>
      </c>
      <c r="E159" s="31" t="s">
        <v>271</v>
      </c>
    </row>
    <row r="160" spans="1:5" ht="51">
      <c r="A160" t="s">
        <v>46</v>
      </c>
      <c r="E160" s="29" t="s">
        <v>266</v>
      </c>
    </row>
    <row r="161" spans="1:16" ht="12.75">
      <c r="A161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147</v>
      </c>
      <c s="26">
        <v>12808.5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40</v>
      </c>
    </row>
    <row r="163" spans="1:5" ht="382.5">
      <c r="A163" s="30" t="s">
        <v>44</v>
      </c>
      <c r="E163" s="31" t="s">
        <v>275</v>
      </c>
    </row>
    <row r="164" spans="1:5" ht="140.25">
      <c r="A164" t="s">
        <v>46</v>
      </c>
      <c r="E164" s="29" t="s">
        <v>276</v>
      </c>
    </row>
    <row r="165" spans="1:16" ht="12.75">
      <c r="A165" s="18" t="s">
        <v>38</v>
      </c>
      <c s="23" t="s">
        <v>277</v>
      </c>
      <c s="23" t="s">
        <v>278</v>
      </c>
      <c s="18" t="s">
        <v>40</v>
      </c>
      <c s="24" t="s">
        <v>279</v>
      </c>
      <c s="25" t="s">
        <v>147</v>
      </c>
      <c s="26">
        <v>11946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280</v>
      </c>
    </row>
    <row r="167" spans="1:5" ht="293.25">
      <c r="A167" s="30" t="s">
        <v>44</v>
      </c>
      <c r="E167" s="31" t="s">
        <v>281</v>
      </c>
    </row>
    <row r="168" spans="1:5" ht="140.25">
      <c r="A168" t="s">
        <v>46</v>
      </c>
      <c r="E168" s="29" t="s">
        <v>276</v>
      </c>
    </row>
    <row r="169" spans="1:16" ht="12.75">
      <c r="A169" s="18" t="s">
        <v>38</v>
      </c>
      <c s="23" t="s">
        <v>282</v>
      </c>
      <c s="23" t="s">
        <v>283</v>
      </c>
      <c s="18" t="s">
        <v>40</v>
      </c>
      <c s="24" t="s">
        <v>284</v>
      </c>
      <c s="25" t="s">
        <v>80</v>
      </c>
      <c s="26">
        <v>320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76.5">
      <c r="A170" s="28" t="s">
        <v>43</v>
      </c>
      <c r="E170" s="29" t="s">
        <v>285</v>
      </c>
    </row>
    <row r="171" spans="1:5" ht="12.75">
      <c r="A171" s="30" t="s">
        <v>44</v>
      </c>
      <c r="E171" s="31" t="s">
        <v>286</v>
      </c>
    </row>
    <row r="172" spans="1:5" ht="76.5">
      <c r="A172" t="s">
        <v>46</v>
      </c>
      <c r="E172" s="29" t="s">
        <v>287</v>
      </c>
    </row>
    <row r="173" spans="1:16" ht="12.75">
      <c r="A173" s="18" t="s">
        <v>38</v>
      </c>
      <c s="23" t="s">
        <v>288</v>
      </c>
      <c s="23" t="s">
        <v>289</v>
      </c>
      <c s="18" t="s">
        <v>40</v>
      </c>
      <c s="24" t="s">
        <v>290</v>
      </c>
      <c s="25" t="s">
        <v>154</v>
      </c>
      <c s="26">
        <v>150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89.25">
      <c r="A174" s="28" t="s">
        <v>43</v>
      </c>
      <c r="E174" s="29" t="s">
        <v>291</v>
      </c>
    </row>
    <row r="175" spans="1:5" ht="12.75">
      <c r="A175" s="30" t="s">
        <v>44</v>
      </c>
      <c r="E175" s="31" t="s">
        <v>292</v>
      </c>
    </row>
    <row r="176" spans="1:5" ht="51">
      <c r="A176" t="s">
        <v>46</v>
      </c>
      <c r="E176" s="29" t="s">
        <v>293</v>
      </c>
    </row>
    <row r="177" spans="1:16" ht="12.75">
      <c r="A177" s="18" t="s">
        <v>38</v>
      </c>
      <c s="23" t="s">
        <v>294</v>
      </c>
      <c s="23" t="s">
        <v>295</v>
      </c>
      <c s="18" t="s">
        <v>40</v>
      </c>
      <c s="24" t="s">
        <v>296</v>
      </c>
      <c s="25" t="s">
        <v>154</v>
      </c>
      <c s="26">
        <v>32.5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297</v>
      </c>
    </row>
    <row r="179" spans="1:5" ht="127.5">
      <c r="A179" s="30" t="s">
        <v>44</v>
      </c>
      <c r="E179" s="31" t="s">
        <v>298</v>
      </c>
    </row>
    <row r="180" spans="1:5" ht="38.25">
      <c r="A180" t="s">
        <v>46</v>
      </c>
      <c r="E180" s="29" t="s">
        <v>299</v>
      </c>
    </row>
    <row r="181" spans="1:18" ht="12.75" customHeight="1">
      <c r="A181" s="5" t="s">
        <v>36</v>
      </c>
      <c s="5"/>
      <c s="35" t="s">
        <v>67</v>
      </c>
      <c s="5"/>
      <c s="21" t="s">
        <v>300</v>
      </c>
      <c s="5"/>
      <c s="5"/>
      <c s="5"/>
      <c s="36">
        <f>0+Q181</f>
      </c>
      <c r="O181">
        <f>0+R181</f>
      </c>
      <c r="Q181">
        <f>0+I182</f>
      </c>
      <c>
        <f>0+O182</f>
      </c>
    </row>
    <row r="182" spans="1:16" ht="25.5">
      <c r="A182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147</v>
      </c>
      <c s="26">
        <v>21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25.5">
      <c r="A183" s="28" t="s">
        <v>43</v>
      </c>
      <c r="E183" s="29" t="s">
        <v>304</v>
      </c>
    </row>
    <row r="184" spans="1:5" ht="12.75">
      <c r="A184" s="30" t="s">
        <v>44</v>
      </c>
      <c r="E184" s="31" t="s">
        <v>305</v>
      </c>
    </row>
    <row r="185" spans="1:5" ht="191.25">
      <c r="A185" t="s">
        <v>46</v>
      </c>
      <c r="E185" s="29" t="s">
        <v>306</v>
      </c>
    </row>
    <row r="186" spans="1:18" ht="12.75" customHeight="1">
      <c r="A186" s="5" t="s">
        <v>36</v>
      </c>
      <c s="5"/>
      <c s="35" t="s">
        <v>70</v>
      </c>
      <c s="5"/>
      <c s="21" t="s">
        <v>307</v>
      </c>
      <c s="5"/>
      <c s="5"/>
      <c s="5"/>
      <c s="36">
        <f>0+Q186</f>
      </c>
      <c r="O186">
        <f>0+R186</f>
      </c>
      <c r="Q186">
        <f>0+I187</f>
      </c>
      <c>
        <f>0+O187</f>
      </c>
    </row>
    <row r="187" spans="1:16" ht="12.75">
      <c r="A187" s="18" t="s">
        <v>38</v>
      </c>
      <c s="23" t="s">
        <v>308</v>
      </c>
      <c s="23" t="s">
        <v>309</v>
      </c>
      <c s="18" t="s">
        <v>40</v>
      </c>
      <c s="24" t="s">
        <v>310</v>
      </c>
      <c s="25" t="s">
        <v>97</v>
      </c>
      <c s="26">
        <v>8.576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38.25">
      <c r="A188" s="28" t="s">
        <v>43</v>
      </c>
      <c r="E188" s="29" t="s">
        <v>311</v>
      </c>
    </row>
    <row r="189" spans="1:5" ht="12.75">
      <c r="A189" s="30" t="s">
        <v>44</v>
      </c>
      <c r="E189" s="31" t="s">
        <v>312</v>
      </c>
    </row>
    <row r="190" spans="1:5" ht="369.75">
      <c r="A190" t="s">
        <v>46</v>
      </c>
      <c r="E190" s="29" t="s">
        <v>219</v>
      </c>
    </row>
    <row r="191" spans="1:18" ht="12.75" customHeight="1">
      <c r="A191" s="5" t="s">
        <v>36</v>
      </c>
      <c s="5"/>
      <c s="35" t="s">
        <v>33</v>
      </c>
      <c s="5"/>
      <c s="21" t="s">
        <v>313</v>
      </c>
      <c s="5"/>
      <c s="5"/>
      <c s="5"/>
      <c s="36">
        <f>0+Q191</f>
      </c>
      <c r="O191">
        <f>0+R191</f>
      </c>
      <c r="Q191">
        <f>0+I192+I196+I200+I204+I208+I212+I216+I220+I224+I228+I232+I236+I240+I244+I248+I252+I256+I260+I264+I268+I272+I276+I280+I284+I288</f>
      </c>
      <c>
        <f>0+O192+O196+O200+O204+O208+O212+O216+O220+O224+O228+O232+O236+O240+O244+O248+O252+O256+O260+O264+O268+O272+O276+O280+O284+O288</f>
      </c>
    </row>
    <row r="192" spans="1:16" ht="12.75">
      <c r="A192" s="18" t="s">
        <v>38</v>
      </c>
      <c s="23" t="s">
        <v>314</v>
      </c>
      <c s="23" t="s">
        <v>315</v>
      </c>
      <c s="18" t="s">
        <v>40</v>
      </c>
      <c s="24" t="s">
        <v>316</v>
      </c>
      <c s="25" t="s">
        <v>317</v>
      </c>
      <c s="26">
        <v>140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318</v>
      </c>
    </row>
    <row r="194" spans="1:5" ht="12.75">
      <c r="A194" s="30" t="s">
        <v>44</v>
      </c>
      <c r="E194" s="31" t="s">
        <v>319</v>
      </c>
    </row>
    <row r="195" spans="1:5" ht="51">
      <c r="A195" t="s">
        <v>46</v>
      </c>
      <c r="E195" s="29" t="s">
        <v>320</v>
      </c>
    </row>
    <row r="196" spans="1:16" ht="25.5">
      <c r="A196" s="18" t="s">
        <v>38</v>
      </c>
      <c s="23" t="s">
        <v>321</v>
      </c>
      <c s="23" t="s">
        <v>322</v>
      </c>
      <c s="18" t="s">
        <v>40</v>
      </c>
      <c s="24" t="s">
        <v>323</v>
      </c>
      <c s="25" t="s">
        <v>317</v>
      </c>
      <c s="26">
        <v>25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324</v>
      </c>
    </row>
    <row r="198" spans="1:5" ht="127.5">
      <c r="A198" s="30" t="s">
        <v>44</v>
      </c>
      <c r="E198" s="31" t="s">
        <v>325</v>
      </c>
    </row>
    <row r="199" spans="1:5" ht="63.75">
      <c r="A199" t="s">
        <v>46</v>
      </c>
      <c r="E199" s="29" t="s">
        <v>326</v>
      </c>
    </row>
    <row r="200" spans="1:16" ht="12.75">
      <c r="A200" s="18" t="s">
        <v>38</v>
      </c>
      <c s="23" t="s">
        <v>327</v>
      </c>
      <c s="23" t="s">
        <v>328</v>
      </c>
      <c s="18" t="s">
        <v>40</v>
      </c>
      <c s="24" t="s">
        <v>329</v>
      </c>
      <c s="25" t="s">
        <v>317</v>
      </c>
      <c s="26">
        <v>25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330</v>
      </c>
    </row>
    <row r="202" spans="1:5" ht="12.75">
      <c r="A202" s="30" t="s">
        <v>44</v>
      </c>
      <c r="E202" s="31" t="s">
        <v>331</v>
      </c>
    </row>
    <row r="203" spans="1:5" ht="25.5">
      <c r="A203" t="s">
        <v>46</v>
      </c>
      <c r="E203" s="29" t="s">
        <v>332</v>
      </c>
    </row>
    <row r="204" spans="1:16" ht="12.75">
      <c r="A204" s="18" t="s">
        <v>38</v>
      </c>
      <c s="23" t="s">
        <v>333</v>
      </c>
      <c s="23" t="s">
        <v>334</v>
      </c>
      <c s="18" t="s">
        <v>40</v>
      </c>
      <c s="24" t="s">
        <v>335</v>
      </c>
      <c s="25" t="s">
        <v>336</v>
      </c>
      <c s="26">
        <v>1500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337</v>
      </c>
    </row>
    <row r="206" spans="1:5" ht="12.75">
      <c r="A206" s="30" t="s">
        <v>44</v>
      </c>
      <c r="E206" s="31" t="s">
        <v>338</v>
      </c>
    </row>
    <row r="207" spans="1:5" ht="25.5">
      <c r="A207" t="s">
        <v>46</v>
      </c>
      <c r="E207" s="29" t="s">
        <v>339</v>
      </c>
    </row>
    <row r="208" spans="1:16" ht="12.75">
      <c r="A208" s="18" t="s">
        <v>38</v>
      </c>
      <c s="23" t="s">
        <v>340</v>
      </c>
      <c s="23" t="s">
        <v>341</v>
      </c>
      <c s="18" t="s">
        <v>40</v>
      </c>
      <c s="24" t="s">
        <v>342</v>
      </c>
      <c s="25" t="s">
        <v>317</v>
      </c>
      <c s="26">
        <v>7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12.75">
      <c r="A209" s="28" t="s">
        <v>43</v>
      </c>
      <c r="E209" s="29" t="s">
        <v>324</v>
      </c>
    </row>
    <row r="210" spans="1:5" ht="51">
      <c r="A210" s="30" t="s">
        <v>44</v>
      </c>
      <c r="E210" s="31" t="s">
        <v>343</v>
      </c>
    </row>
    <row r="211" spans="1:5" ht="63.75">
      <c r="A211" t="s">
        <v>46</v>
      </c>
      <c r="E211" s="29" t="s">
        <v>326</v>
      </c>
    </row>
    <row r="212" spans="1:16" ht="12.75">
      <c r="A212" s="18" t="s">
        <v>38</v>
      </c>
      <c s="23" t="s">
        <v>344</v>
      </c>
      <c s="23" t="s">
        <v>345</v>
      </c>
      <c s="18" t="s">
        <v>40</v>
      </c>
      <c s="24" t="s">
        <v>346</v>
      </c>
      <c s="25" t="s">
        <v>317</v>
      </c>
      <c s="26">
        <v>7</v>
      </c>
      <c s="27">
        <v>0</v>
      </c>
      <c s="27">
        <f>ROUND(ROUND(H212,2)*ROUND(G212,3),2)</f>
      </c>
      <c r="O212">
        <f>(I212*21)/100</f>
      </c>
      <c t="s">
        <v>16</v>
      </c>
    </row>
    <row r="213" spans="1:5" ht="12.75">
      <c r="A213" s="28" t="s">
        <v>43</v>
      </c>
      <c r="E213" s="29" t="s">
        <v>347</v>
      </c>
    </row>
    <row r="214" spans="1:5" ht="12.75">
      <c r="A214" s="30" t="s">
        <v>44</v>
      </c>
      <c r="E214" s="31" t="s">
        <v>348</v>
      </c>
    </row>
    <row r="215" spans="1:5" ht="25.5">
      <c r="A215" t="s">
        <v>46</v>
      </c>
      <c r="E215" s="29" t="s">
        <v>332</v>
      </c>
    </row>
    <row r="216" spans="1:16" ht="12.75">
      <c r="A216" s="18" t="s">
        <v>38</v>
      </c>
      <c s="23" t="s">
        <v>349</v>
      </c>
      <c s="23" t="s">
        <v>350</v>
      </c>
      <c s="18" t="s">
        <v>40</v>
      </c>
      <c s="24" t="s">
        <v>351</v>
      </c>
      <c s="25" t="s">
        <v>336</v>
      </c>
      <c s="26">
        <v>420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12.75">
      <c r="A217" s="28" t="s">
        <v>43</v>
      </c>
      <c r="E217" s="29" t="s">
        <v>352</v>
      </c>
    </row>
    <row r="218" spans="1:5" ht="12.75">
      <c r="A218" s="30" t="s">
        <v>44</v>
      </c>
      <c r="E218" s="31" t="s">
        <v>353</v>
      </c>
    </row>
    <row r="219" spans="1:5" ht="25.5">
      <c r="A219" t="s">
        <v>46</v>
      </c>
      <c r="E219" s="29" t="s">
        <v>339</v>
      </c>
    </row>
    <row r="220" spans="1:16" ht="12.75">
      <c r="A220" s="18" t="s">
        <v>38</v>
      </c>
      <c s="23" t="s">
        <v>354</v>
      </c>
      <c s="23" t="s">
        <v>355</v>
      </c>
      <c s="18" t="s">
        <v>40</v>
      </c>
      <c s="24" t="s">
        <v>356</v>
      </c>
      <c s="25" t="s">
        <v>317</v>
      </c>
      <c s="26">
        <v>42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25.5">
      <c r="A221" s="28" t="s">
        <v>43</v>
      </c>
      <c r="E221" s="29" t="s">
        <v>357</v>
      </c>
    </row>
    <row r="222" spans="1:5" ht="51">
      <c r="A222" s="30" t="s">
        <v>44</v>
      </c>
      <c r="E222" s="31" t="s">
        <v>358</v>
      </c>
    </row>
    <row r="223" spans="1:5" ht="63.75">
      <c r="A223" t="s">
        <v>46</v>
      </c>
      <c r="E223" s="29" t="s">
        <v>359</v>
      </c>
    </row>
    <row r="224" spans="1:16" ht="12.75">
      <c r="A224" s="18" t="s">
        <v>38</v>
      </c>
      <c s="23" t="s">
        <v>360</v>
      </c>
      <c s="23" t="s">
        <v>361</v>
      </c>
      <c s="18" t="s">
        <v>40</v>
      </c>
      <c s="24" t="s">
        <v>362</v>
      </c>
      <c s="25" t="s">
        <v>317</v>
      </c>
      <c s="26">
        <v>42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12.75">
      <c r="A225" s="28" t="s">
        <v>43</v>
      </c>
      <c r="E225" s="29" t="s">
        <v>363</v>
      </c>
    </row>
    <row r="226" spans="1:5" ht="12.75">
      <c r="A226" s="30" t="s">
        <v>44</v>
      </c>
      <c r="E226" s="31" t="s">
        <v>364</v>
      </c>
    </row>
    <row r="227" spans="1:5" ht="25.5">
      <c r="A227" t="s">
        <v>46</v>
      </c>
      <c r="E227" s="29" t="s">
        <v>332</v>
      </c>
    </row>
    <row r="228" spans="1:16" ht="12.75">
      <c r="A228" s="18" t="s">
        <v>38</v>
      </c>
      <c s="23" t="s">
        <v>365</v>
      </c>
      <c s="23" t="s">
        <v>366</v>
      </c>
      <c s="18" t="s">
        <v>40</v>
      </c>
      <c s="24" t="s">
        <v>367</v>
      </c>
      <c s="25" t="s">
        <v>336</v>
      </c>
      <c s="26">
        <v>2520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12.75">
      <c r="A229" s="28" t="s">
        <v>43</v>
      </c>
      <c r="E229" s="29" t="s">
        <v>368</v>
      </c>
    </row>
    <row r="230" spans="1:5" ht="12.75">
      <c r="A230" s="30" t="s">
        <v>44</v>
      </c>
      <c r="E230" s="31" t="s">
        <v>369</v>
      </c>
    </row>
    <row r="231" spans="1:5" ht="25.5">
      <c r="A231" t="s">
        <v>46</v>
      </c>
      <c r="E231" s="29" t="s">
        <v>370</v>
      </c>
    </row>
    <row r="232" spans="1:16" ht="25.5">
      <c r="A232" s="18" t="s">
        <v>38</v>
      </c>
      <c s="23" t="s">
        <v>371</v>
      </c>
      <c s="23" t="s">
        <v>372</v>
      </c>
      <c s="18" t="s">
        <v>40</v>
      </c>
      <c s="24" t="s">
        <v>373</v>
      </c>
      <c s="25" t="s">
        <v>147</v>
      </c>
      <c s="26">
        <v>1071.25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12.75">
      <c r="A233" s="28" t="s">
        <v>43</v>
      </c>
      <c r="E233" s="29" t="s">
        <v>40</v>
      </c>
    </row>
    <row r="234" spans="1:5" ht="267.75">
      <c r="A234" s="30" t="s">
        <v>44</v>
      </c>
      <c r="E234" s="31" t="s">
        <v>374</v>
      </c>
    </row>
    <row r="235" spans="1:5" ht="38.25">
      <c r="A235" t="s">
        <v>46</v>
      </c>
      <c r="E235" s="29" t="s">
        <v>375</v>
      </c>
    </row>
    <row r="236" spans="1:16" ht="25.5">
      <c r="A236" s="18" t="s">
        <v>38</v>
      </c>
      <c s="23" t="s">
        <v>376</v>
      </c>
      <c s="23" t="s">
        <v>377</v>
      </c>
      <c s="18" t="s">
        <v>40</v>
      </c>
      <c s="24" t="s">
        <v>378</v>
      </c>
      <c s="25" t="s">
        <v>147</v>
      </c>
      <c s="26">
        <v>1071.25</v>
      </c>
      <c s="27">
        <v>0</v>
      </c>
      <c s="27">
        <f>ROUND(ROUND(H236,2)*ROUND(G236,3),2)</f>
      </c>
      <c r="O236">
        <f>(I236*21)/100</f>
      </c>
      <c t="s">
        <v>16</v>
      </c>
    </row>
    <row r="237" spans="1:5" ht="12.75">
      <c r="A237" s="28" t="s">
        <v>43</v>
      </c>
      <c r="E237" s="29" t="s">
        <v>40</v>
      </c>
    </row>
    <row r="238" spans="1:5" ht="267.75">
      <c r="A238" s="30" t="s">
        <v>44</v>
      </c>
      <c r="E238" s="31" t="s">
        <v>374</v>
      </c>
    </row>
    <row r="239" spans="1:5" ht="38.25">
      <c r="A239" t="s">
        <v>46</v>
      </c>
      <c r="E239" s="29" t="s">
        <v>375</v>
      </c>
    </row>
    <row r="240" spans="1:16" ht="12.75">
      <c r="A240" s="18" t="s">
        <v>38</v>
      </c>
      <c s="23" t="s">
        <v>379</v>
      </c>
      <c s="23" t="s">
        <v>380</v>
      </c>
      <c s="18" t="s">
        <v>40</v>
      </c>
      <c s="24" t="s">
        <v>381</v>
      </c>
      <c s="25" t="s">
        <v>317</v>
      </c>
      <c s="26">
        <v>3</v>
      </c>
      <c s="27">
        <v>0</v>
      </c>
      <c s="27">
        <f>ROUND(ROUND(H240,2)*ROUND(G240,3),2)</f>
      </c>
      <c r="O240">
        <f>(I240*21)/100</f>
      </c>
      <c t="s">
        <v>16</v>
      </c>
    </row>
    <row r="241" spans="1:5" ht="12.75">
      <c r="A241" s="28" t="s">
        <v>43</v>
      </c>
      <c r="E241" s="29" t="s">
        <v>324</v>
      </c>
    </row>
    <row r="242" spans="1:5" ht="63.75">
      <c r="A242" s="30" t="s">
        <v>44</v>
      </c>
      <c r="E242" s="31" t="s">
        <v>382</v>
      </c>
    </row>
    <row r="243" spans="1:5" ht="76.5">
      <c r="A243" t="s">
        <v>46</v>
      </c>
      <c r="E243" s="29" t="s">
        <v>383</v>
      </c>
    </row>
    <row r="244" spans="1:16" ht="12.75">
      <c r="A244" s="18" t="s">
        <v>38</v>
      </c>
      <c s="23" t="s">
        <v>384</v>
      </c>
      <c s="23" t="s">
        <v>385</v>
      </c>
      <c s="18" t="s">
        <v>40</v>
      </c>
      <c s="24" t="s">
        <v>386</v>
      </c>
      <c s="25" t="s">
        <v>317</v>
      </c>
      <c s="26">
        <v>3</v>
      </c>
      <c s="27">
        <v>0</v>
      </c>
      <c s="27">
        <f>ROUND(ROUND(H244,2)*ROUND(G244,3),2)</f>
      </c>
      <c r="O244">
        <f>(I244*21)/100</f>
      </c>
      <c t="s">
        <v>16</v>
      </c>
    </row>
    <row r="245" spans="1:5" ht="12.75">
      <c r="A245" s="28" t="s">
        <v>43</v>
      </c>
      <c r="E245" s="29" t="s">
        <v>387</v>
      </c>
    </row>
    <row r="246" spans="1:5" ht="25.5">
      <c r="A246" s="30" t="s">
        <v>44</v>
      </c>
      <c r="E246" s="31" t="s">
        <v>388</v>
      </c>
    </row>
    <row r="247" spans="1:5" ht="25.5">
      <c r="A247" t="s">
        <v>46</v>
      </c>
      <c r="E247" s="29" t="s">
        <v>389</v>
      </c>
    </row>
    <row r="248" spans="1:16" ht="12.75">
      <c r="A248" s="18" t="s">
        <v>38</v>
      </c>
      <c s="23" t="s">
        <v>390</v>
      </c>
      <c s="23" t="s">
        <v>391</v>
      </c>
      <c s="18" t="s">
        <v>40</v>
      </c>
      <c s="24" t="s">
        <v>392</v>
      </c>
      <c s="25" t="s">
        <v>336</v>
      </c>
      <c s="26">
        <v>180</v>
      </c>
      <c s="27">
        <v>0</v>
      </c>
      <c s="27">
        <f>ROUND(ROUND(H248,2)*ROUND(G248,3),2)</f>
      </c>
      <c r="O248">
        <f>(I248*21)/100</f>
      </c>
      <c t="s">
        <v>16</v>
      </c>
    </row>
    <row r="249" spans="1:5" ht="12.75">
      <c r="A249" s="28" t="s">
        <v>43</v>
      </c>
      <c r="E249" s="29" t="s">
        <v>393</v>
      </c>
    </row>
    <row r="250" spans="1:5" ht="12.75">
      <c r="A250" s="30" t="s">
        <v>44</v>
      </c>
      <c r="E250" s="31" t="s">
        <v>394</v>
      </c>
    </row>
    <row r="251" spans="1:5" ht="25.5">
      <c r="A251" t="s">
        <v>46</v>
      </c>
      <c r="E251" s="29" t="s">
        <v>395</v>
      </c>
    </row>
    <row r="252" spans="1:16" ht="12.75">
      <c r="A252" s="18" t="s">
        <v>38</v>
      </c>
      <c s="23" t="s">
        <v>396</v>
      </c>
      <c s="23" t="s">
        <v>397</v>
      </c>
      <c s="18" t="s">
        <v>40</v>
      </c>
      <c s="24" t="s">
        <v>398</v>
      </c>
      <c s="25" t="s">
        <v>317</v>
      </c>
      <c s="26">
        <v>3</v>
      </c>
      <c s="27">
        <v>0</v>
      </c>
      <c s="27">
        <f>ROUND(ROUND(H252,2)*ROUND(G252,3),2)</f>
      </c>
      <c r="O252">
        <f>(I252*21)/100</f>
      </c>
      <c t="s">
        <v>16</v>
      </c>
    </row>
    <row r="253" spans="1:5" ht="12.75">
      <c r="A253" s="28" t="s">
        <v>43</v>
      </c>
      <c r="E253" s="29" t="s">
        <v>324</v>
      </c>
    </row>
    <row r="254" spans="1:5" ht="63.75">
      <c r="A254" s="30" t="s">
        <v>44</v>
      </c>
      <c r="E254" s="31" t="s">
        <v>382</v>
      </c>
    </row>
    <row r="255" spans="1:5" ht="63.75">
      <c r="A255" t="s">
        <v>46</v>
      </c>
      <c r="E255" s="29" t="s">
        <v>399</v>
      </c>
    </row>
    <row r="256" spans="1:16" ht="12.75">
      <c r="A256" s="18" t="s">
        <v>38</v>
      </c>
      <c s="23" t="s">
        <v>400</v>
      </c>
      <c s="23" t="s">
        <v>401</v>
      </c>
      <c s="18" t="s">
        <v>40</v>
      </c>
      <c s="24" t="s">
        <v>402</v>
      </c>
      <c s="25" t="s">
        <v>317</v>
      </c>
      <c s="26">
        <v>3</v>
      </c>
      <c s="27">
        <v>0</v>
      </c>
      <c s="27">
        <f>ROUND(ROUND(H256,2)*ROUND(G256,3),2)</f>
      </c>
      <c r="O256">
        <f>(I256*21)/100</f>
      </c>
      <c t="s">
        <v>16</v>
      </c>
    </row>
    <row r="257" spans="1:5" ht="12.75">
      <c r="A257" s="28" t="s">
        <v>43</v>
      </c>
      <c r="E257" s="29" t="s">
        <v>403</v>
      </c>
    </row>
    <row r="258" spans="1:5" ht="12.75">
      <c r="A258" s="30" t="s">
        <v>44</v>
      </c>
      <c r="E258" s="31" t="s">
        <v>404</v>
      </c>
    </row>
    <row r="259" spans="1:5" ht="25.5">
      <c r="A259" t="s">
        <v>46</v>
      </c>
      <c r="E259" s="29" t="s">
        <v>389</v>
      </c>
    </row>
    <row r="260" spans="1:16" ht="12.75">
      <c r="A260" s="18" t="s">
        <v>38</v>
      </c>
      <c s="23" t="s">
        <v>405</v>
      </c>
      <c s="23" t="s">
        <v>406</v>
      </c>
      <c s="18" t="s">
        <v>40</v>
      </c>
      <c s="24" t="s">
        <v>407</v>
      </c>
      <c s="25" t="s">
        <v>336</v>
      </c>
      <c s="26">
        <v>180</v>
      </c>
      <c s="27">
        <v>0</v>
      </c>
      <c s="27">
        <f>ROUND(ROUND(H260,2)*ROUND(G260,3),2)</f>
      </c>
      <c r="O260">
        <f>(I260*21)/100</f>
      </c>
      <c t="s">
        <v>16</v>
      </c>
    </row>
    <row r="261" spans="1:5" ht="12.75">
      <c r="A261" s="28" t="s">
        <v>43</v>
      </c>
      <c r="E261" s="29" t="s">
        <v>408</v>
      </c>
    </row>
    <row r="262" spans="1:5" ht="12.75">
      <c r="A262" s="30" t="s">
        <v>44</v>
      </c>
      <c r="E262" s="31" t="s">
        <v>394</v>
      </c>
    </row>
    <row r="263" spans="1:5" ht="25.5">
      <c r="A263" t="s">
        <v>46</v>
      </c>
      <c r="E263" s="29" t="s">
        <v>395</v>
      </c>
    </row>
    <row r="264" spans="1:16" ht="25.5">
      <c r="A264" s="18" t="s">
        <v>38</v>
      </c>
      <c s="23" t="s">
        <v>409</v>
      </c>
      <c s="23" t="s">
        <v>410</v>
      </c>
      <c s="18" t="s">
        <v>40</v>
      </c>
      <c s="24" t="s">
        <v>411</v>
      </c>
      <c s="25" t="s">
        <v>317</v>
      </c>
      <c s="26">
        <v>42</v>
      </c>
      <c s="27">
        <v>0</v>
      </c>
      <c s="27">
        <f>ROUND(ROUND(H264,2)*ROUND(G264,3),2)</f>
      </c>
      <c r="O264">
        <f>(I264*21)/100</f>
      </c>
      <c t="s">
        <v>16</v>
      </c>
    </row>
    <row r="265" spans="1:5" ht="12.75">
      <c r="A265" s="28" t="s">
        <v>43</v>
      </c>
      <c r="E265" s="29" t="s">
        <v>324</v>
      </c>
    </row>
    <row r="266" spans="1:5" ht="12.75">
      <c r="A266" s="30" t="s">
        <v>44</v>
      </c>
      <c r="E266" s="31" t="s">
        <v>364</v>
      </c>
    </row>
    <row r="267" spans="1:5" ht="63.75">
      <c r="A267" t="s">
        <v>46</v>
      </c>
      <c r="E267" s="29" t="s">
        <v>399</v>
      </c>
    </row>
    <row r="268" spans="1:16" ht="12.75">
      <c r="A268" s="18" t="s">
        <v>38</v>
      </c>
      <c s="23" t="s">
        <v>412</v>
      </c>
      <c s="23" t="s">
        <v>413</v>
      </c>
      <c s="18" t="s">
        <v>40</v>
      </c>
      <c s="24" t="s">
        <v>414</v>
      </c>
      <c s="25" t="s">
        <v>317</v>
      </c>
      <c s="26">
        <v>42</v>
      </c>
      <c s="27">
        <v>0</v>
      </c>
      <c s="27">
        <f>ROUND(ROUND(H268,2)*ROUND(G268,3),2)</f>
      </c>
      <c r="O268">
        <f>(I268*21)/100</f>
      </c>
      <c t="s">
        <v>16</v>
      </c>
    </row>
    <row r="269" spans="1:5" ht="12.75">
      <c r="A269" s="28" t="s">
        <v>43</v>
      </c>
      <c r="E269" s="29" t="s">
        <v>415</v>
      </c>
    </row>
    <row r="270" spans="1:5" ht="12.75">
      <c r="A270" s="30" t="s">
        <v>44</v>
      </c>
      <c r="E270" s="31" t="s">
        <v>364</v>
      </c>
    </row>
    <row r="271" spans="1:5" ht="25.5">
      <c r="A271" t="s">
        <v>46</v>
      </c>
      <c r="E271" s="29" t="s">
        <v>389</v>
      </c>
    </row>
    <row r="272" spans="1:16" ht="12.75">
      <c r="A272" s="18" t="s">
        <v>38</v>
      </c>
      <c s="23" t="s">
        <v>416</v>
      </c>
      <c s="23" t="s">
        <v>417</v>
      </c>
      <c s="18" t="s">
        <v>40</v>
      </c>
      <c s="24" t="s">
        <v>418</v>
      </c>
      <c s="25" t="s">
        <v>336</v>
      </c>
      <c s="26">
        <v>2520</v>
      </c>
      <c s="27">
        <v>0</v>
      </c>
      <c s="27">
        <f>ROUND(ROUND(H272,2)*ROUND(G272,3),2)</f>
      </c>
      <c r="O272">
        <f>(I272*21)/100</f>
      </c>
      <c t="s">
        <v>16</v>
      </c>
    </row>
    <row r="273" spans="1:5" ht="12.75">
      <c r="A273" s="28" t="s">
        <v>43</v>
      </c>
      <c r="E273" s="29" t="s">
        <v>419</v>
      </c>
    </row>
    <row r="274" spans="1:5" ht="12.75">
      <c r="A274" s="30" t="s">
        <v>44</v>
      </c>
      <c r="E274" s="31" t="s">
        <v>369</v>
      </c>
    </row>
    <row r="275" spans="1:5" ht="25.5">
      <c r="A275" t="s">
        <v>46</v>
      </c>
      <c r="E275" s="29" t="s">
        <v>395</v>
      </c>
    </row>
    <row r="276" spans="1:16" ht="12.75">
      <c r="A276" s="18" t="s">
        <v>38</v>
      </c>
      <c s="23" t="s">
        <v>420</v>
      </c>
      <c s="23" t="s">
        <v>421</v>
      </c>
      <c s="18" t="s">
        <v>40</v>
      </c>
      <c s="24" t="s">
        <v>422</v>
      </c>
      <c s="25" t="s">
        <v>154</v>
      </c>
      <c s="26">
        <v>11</v>
      </c>
      <c s="27">
        <v>0</v>
      </c>
      <c s="27">
        <f>ROUND(ROUND(H276,2)*ROUND(G276,3),2)</f>
      </c>
      <c r="O276">
        <f>(I276*21)/100</f>
      </c>
      <c t="s">
        <v>16</v>
      </c>
    </row>
    <row r="277" spans="1:5" ht="51">
      <c r="A277" s="28" t="s">
        <v>43</v>
      </c>
      <c r="E277" s="29" t="s">
        <v>423</v>
      </c>
    </row>
    <row r="278" spans="1:5" ht="63.75">
      <c r="A278" s="30" t="s">
        <v>44</v>
      </c>
      <c r="E278" s="31" t="s">
        <v>424</v>
      </c>
    </row>
    <row r="279" spans="1:5" ht="63.75">
      <c r="A279" t="s">
        <v>46</v>
      </c>
      <c r="E279" s="29" t="s">
        <v>425</v>
      </c>
    </row>
    <row r="280" spans="1:16" ht="12.75">
      <c r="A280" s="18" t="s">
        <v>38</v>
      </c>
      <c s="23" t="s">
        <v>426</v>
      </c>
      <c s="23" t="s">
        <v>427</v>
      </c>
      <c s="18" t="s">
        <v>40</v>
      </c>
      <c s="24" t="s">
        <v>428</v>
      </c>
      <c s="25" t="s">
        <v>317</v>
      </c>
      <c s="26">
        <v>2</v>
      </c>
      <c s="27">
        <v>0</v>
      </c>
      <c s="27">
        <f>ROUND(ROUND(H280,2)*ROUND(G280,3),2)</f>
      </c>
      <c r="O280">
        <f>(I280*21)/100</f>
      </c>
      <c t="s">
        <v>16</v>
      </c>
    </row>
    <row r="281" spans="1:5" ht="12.75">
      <c r="A281" s="28" t="s">
        <v>43</v>
      </c>
      <c r="E281" s="29" t="s">
        <v>429</v>
      </c>
    </row>
    <row r="282" spans="1:5" ht="51">
      <c r="A282" s="30" t="s">
        <v>44</v>
      </c>
      <c r="E282" s="31" t="s">
        <v>430</v>
      </c>
    </row>
    <row r="283" spans="1:5" ht="63.75">
      <c r="A283" t="s">
        <v>46</v>
      </c>
      <c r="E283" s="29" t="s">
        <v>431</v>
      </c>
    </row>
    <row r="284" spans="1:16" ht="12.75">
      <c r="A284" s="18" t="s">
        <v>38</v>
      </c>
      <c s="23" t="s">
        <v>432</v>
      </c>
      <c s="23" t="s">
        <v>433</v>
      </c>
      <c s="18" t="s">
        <v>40</v>
      </c>
      <c s="24" t="s">
        <v>434</v>
      </c>
      <c s="25" t="s">
        <v>154</v>
      </c>
      <c s="26">
        <v>32.5</v>
      </c>
      <c s="27">
        <v>0</v>
      </c>
      <c s="27">
        <f>ROUND(ROUND(H284,2)*ROUND(G284,3),2)</f>
      </c>
      <c r="O284">
        <f>(I284*21)/100</f>
      </c>
      <c t="s">
        <v>16</v>
      </c>
    </row>
    <row r="285" spans="1:5" ht="12.75">
      <c r="A285" s="28" t="s">
        <v>43</v>
      </c>
      <c r="E285" s="29" t="s">
        <v>435</v>
      </c>
    </row>
    <row r="286" spans="1:5" ht="127.5">
      <c r="A286" s="30" t="s">
        <v>44</v>
      </c>
      <c r="E286" s="31" t="s">
        <v>298</v>
      </c>
    </row>
    <row r="287" spans="1:5" ht="25.5">
      <c r="A287" t="s">
        <v>46</v>
      </c>
      <c r="E287" s="29" t="s">
        <v>436</v>
      </c>
    </row>
    <row r="288" spans="1:16" ht="12.75">
      <c r="A288" s="18" t="s">
        <v>38</v>
      </c>
      <c s="23" t="s">
        <v>437</v>
      </c>
      <c s="23" t="s">
        <v>438</v>
      </c>
      <c s="18" t="s">
        <v>40</v>
      </c>
      <c s="24" t="s">
        <v>439</v>
      </c>
      <c s="25" t="s">
        <v>154</v>
      </c>
      <c s="26">
        <v>8</v>
      </c>
      <c s="27">
        <v>0</v>
      </c>
      <c s="27">
        <f>ROUND(ROUND(H288,2)*ROUND(G288,3),2)</f>
      </c>
      <c r="O288">
        <f>(I288*21)/100</f>
      </c>
      <c t="s">
        <v>16</v>
      </c>
    </row>
    <row r="289" spans="1:5" ht="25.5">
      <c r="A289" s="28" t="s">
        <v>43</v>
      </c>
      <c r="E289" s="29" t="s">
        <v>440</v>
      </c>
    </row>
    <row r="290" spans="1:5" ht="25.5">
      <c r="A290" s="30" t="s">
        <v>44</v>
      </c>
      <c r="E290" s="31" t="s">
        <v>441</v>
      </c>
    </row>
    <row r="291" spans="1:5" ht="114.75">
      <c r="A291" t="s">
        <v>46</v>
      </c>
      <c r="E291" s="29" t="s">
        <v>442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443</v>
      </c>
      <c s="32">
        <f>0+I8+I13+I34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443</v>
      </c>
      <c s="5"/>
      <c s="14" t="s">
        <v>444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94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120</v>
      </c>
      <c s="18" t="s">
        <v>40</v>
      </c>
      <c s="24" t="s">
        <v>121</v>
      </c>
      <c s="25" t="s">
        <v>97</v>
      </c>
      <c s="26">
        <v>13.28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445</v>
      </c>
    </row>
    <row r="11" spans="1:5" ht="216.75">
      <c r="A11" s="30" t="s">
        <v>44</v>
      </c>
      <c r="E11" s="31" t="s">
        <v>446</v>
      </c>
    </row>
    <row r="12" spans="1:5" ht="25.5">
      <c r="A12" t="s">
        <v>46</v>
      </c>
      <c r="E12" s="29" t="s">
        <v>124</v>
      </c>
    </row>
    <row r="13" spans="1:18" ht="12.75" customHeight="1">
      <c r="A13" s="5" t="s">
        <v>36</v>
      </c>
      <c s="5"/>
      <c s="35" t="s">
        <v>28</v>
      </c>
      <c s="5"/>
      <c s="21" t="s">
        <v>243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38</v>
      </c>
      <c s="23" t="s">
        <v>16</v>
      </c>
      <c s="23" t="s">
        <v>447</v>
      </c>
      <c s="18" t="s">
        <v>40</v>
      </c>
      <c s="24" t="s">
        <v>448</v>
      </c>
      <c s="25" t="s">
        <v>147</v>
      </c>
      <c s="26">
        <v>168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449</v>
      </c>
    </row>
    <row r="16" spans="1:5" ht="331.5">
      <c r="A16" s="30" t="s">
        <v>44</v>
      </c>
      <c r="E16" s="31" t="s">
        <v>450</v>
      </c>
    </row>
    <row r="17" spans="1:5" ht="51">
      <c r="A17" t="s">
        <v>46</v>
      </c>
      <c r="E17" s="29" t="s">
        <v>249</v>
      </c>
    </row>
    <row r="18" spans="1:16" ht="12.75">
      <c r="A18" s="18" t="s">
        <v>38</v>
      </c>
      <c s="23" t="s">
        <v>15</v>
      </c>
      <c s="23" t="s">
        <v>262</v>
      </c>
      <c s="18" t="s">
        <v>40</v>
      </c>
      <c s="24" t="s">
        <v>263</v>
      </c>
      <c s="25" t="s">
        <v>147</v>
      </c>
      <c s="26">
        <v>168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451</v>
      </c>
    </row>
    <row r="20" spans="1:5" ht="12.75">
      <c r="A20" s="30" t="s">
        <v>44</v>
      </c>
      <c r="E20" s="31" t="s">
        <v>452</v>
      </c>
    </row>
    <row r="21" spans="1:5" ht="51">
      <c r="A21" t="s">
        <v>46</v>
      </c>
      <c r="E21" s="29" t="s">
        <v>266</v>
      </c>
    </row>
    <row r="22" spans="1:16" ht="12.75">
      <c r="A22" s="18" t="s">
        <v>38</v>
      </c>
      <c s="23" t="s">
        <v>26</v>
      </c>
      <c s="23" t="s">
        <v>268</v>
      </c>
      <c s="18" t="s">
        <v>40</v>
      </c>
      <c s="24" t="s">
        <v>269</v>
      </c>
      <c s="25" t="s">
        <v>147</v>
      </c>
      <c s="26">
        <v>332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453</v>
      </c>
    </row>
    <row r="24" spans="1:5" ht="216.75">
      <c r="A24" s="30" t="s">
        <v>44</v>
      </c>
      <c r="E24" s="31" t="s">
        <v>454</v>
      </c>
    </row>
    <row r="25" spans="1:5" ht="51">
      <c r="A25" t="s">
        <v>46</v>
      </c>
      <c r="E25" s="29" t="s">
        <v>266</v>
      </c>
    </row>
    <row r="26" spans="1:16" ht="12.75">
      <c r="A26" s="18" t="s">
        <v>38</v>
      </c>
      <c s="23" t="s">
        <v>28</v>
      </c>
      <c s="23" t="s">
        <v>273</v>
      </c>
      <c s="18" t="s">
        <v>40</v>
      </c>
      <c s="24" t="s">
        <v>274</v>
      </c>
      <c s="25" t="s">
        <v>147</v>
      </c>
      <c s="26">
        <v>332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455</v>
      </c>
    </row>
    <row r="28" spans="1:5" ht="216.75">
      <c r="A28" s="30" t="s">
        <v>44</v>
      </c>
      <c r="E28" s="31" t="s">
        <v>454</v>
      </c>
    </row>
    <row r="29" spans="1:5" ht="140.25">
      <c r="A29" t="s">
        <v>46</v>
      </c>
      <c r="E29" s="29" t="s">
        <v>276</v>
      </c>
    </row>
    <row r="30" spans="1:16" ht="12.75">
      <c r="A30" s="18" t="s">
        <v>38</v>
      </c>
      <c s="23" t="s">
        <v>30</v>
      </c>
      <c s="23" t="s">
        <v>456</v>
      </c>
      <c s="18" t="s">
        <v>40</v>
      </c>
      <c s="24" t="s">
        <v>457</v>
      </c>
      <c s="25" t="s">
        <v>147</v>
      </c>
      <c s="26">
        <v>168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458</v>
      </c>
    </row>
    <row r="32" spans="1:5" ht="331.5">
      <c r="A32" s="30" t="s">
        <v>44</v>
      </c>
      <c r="E32" s="31" t="s">
        <v>450</v>
      </c>
    </row>
    <row r="33" spans="1:5" ht="140.25">
      <c r="A33" t="s">
        <v>46</v>
      </c>
      <c r="E33" s="29" t="s">
        <v>276</v>
      </c>
    </row>
    <row r="34" spans="1:18" ht="12.75" customHeight="1">
      <c r="A34" s="5" t="s">
        <v>36</v>
      </c>
      <c s="5"/>
      <c s="35" t="s">
        <v>33</v>
      </c>
      <c s="5"/>
      <c s="21" t="s">
        <v>313</v>
      </c>
      <c s="5"/>
      <c s="5"/>
      <c s="5"/>
      <c s="36">
        <f>0+Q34</f>
      </c>
      <c r="O34">
        <f>0+R34</f>
      </c>
      <c r="Q34">
        <f>0+I35+I39</f>
      </c>
      <c>
        <f>0+O35+O39</f>
      </c>
    </row>
    <row r="35" spans="1:16" ht="12.75">
      <c r="A35" s="18" t="s">
        <v>38</v>
      </c>
      <c s="23" t="s">
        <v>67</v>
      </c>
      <c s="23" t="s">
        <v>315</v>
      </c>
      <c s="18" t="s">
        <v>40</v>
      </c>
      <c s="24" t="s">
        <v>316</v>
      </c>
      <c s="25" t="s">
        <v>317</v>
      </c>
      <c s="26">
        <v>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459</v>
      </c>
    </row>
    <row r="37" spans="1:5" ht="127.5">
      <c r="A37" s="30" t="s">
        <v>44</v>
      </c>
      <c r="E37" s="31" t="s">
        <v>460</v>
      </c>
    </row>
    <row r="38" spans="1:5" ht="51">
      <c r="A38" t="s">
        <v>46</v>
      </c>
      <c r="E38" s="29" t="s">
        <v>320</v>
      </c>
    </row>
    <row r="39" spans="1:16" ht="12.75">
      <c r="A39" s="18" t="s">
        <v>38</v>
      </c>
      <c s="23" t="s">
        <v>70</v>
      </c>
      <c s="23" t="s">
        <v>461</v>
      </c>
      <c s="18" t="s">
        <v>40</v>
      </c>
      <c s="24" t="s">
        <v>462</v>
      </c>
      <c s="25" t="s">
        <v>147</v>
      </c>
      <c s="26">
        <v>332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455</v>
      </c>
    </row>
    <row r="41" spans="1:5" ht="216.75">
      <c r="A41" s="30" t="s">
        <v>44</v>
      </c>
      <c r="E41" s="31" t="s">
        <v>463</v>
      </c>
    </row>
    <row r="42" spans="1:5" ht="25.5">
      <c r="A42" t="s">
        <v>46</v>
      </c>
      <c r="E42" s="29" t="s">
        <v>464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